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60" firstSheet="1" activeTab="1"/>
  </bookViews>
  <sheets>
    <sheet name="Φύλλο3" sheetId="1" state="hidden" r:id="rId1"/>
    <sheet name="ΟΙΚ.ΠΡΟΣΦ.1_ΓΝΗΣΙΑ" sheetId="2" r:id="rId2"/>
    <sheet name="ΟΙΚ.ΠΡΟΣΦ.2_ΓΝΗΣΙΑ ΕΠΑΓΓ." sheetId="3" r:id="rId3"/>
    <sheet name="ΟΙΚ.ΠΡΟΣΦ.3_ΣΥΜΒΑΤΑ" sheetId="4" r:id="rId4"/>
    <sheet name="ΟΙΚ.ΠΡΟΣΦ.4_ΓΡΑΦ.ΥΛΗ" sheetId="5" r:id="rId5"/>
    <sheet name="ΟΙΚ.ΠΡΟΣΦ.5_ΧΑΡΤΙ" sheetId="6" r:id="rId6"/>
  </sheets>
  <definedNames>
    <definedName name="_xlnm.Print_Area" localSheetId="1">'ΟΙΚ.ΠΡΟΣΦ.1_ΓΝΗΣΙΑ'!$A$1:$I$68</definedName>
    <definedName name="_xlnm.Print_Area" localSheetId="2">'ΟΙΚ.ΠΡΟΣΦ.2_ΓΝΗΣΙΑ ΕΠΑΓΓ.'!$A$1:$I$40</definedName>
    <definedName name="_xlnm.Print_Area" localSheetId="3">'ΟΙΚ.ΠΡΟΣΦ.3_ΣΥΜΒΑΤΑ'!$B$1:$I$63</definedName>
    <definedName name="_xlnm.Print_Area" localSheetId="4">'ΟΙΚ.ΠΡΟΣΦ.4_ΓΡΑΦ.ΥΛΗ'!$A$1:$F$129</definedName>
    <definedName name="_xlnm.Print_Area" localSheetId="5">'ΟΙΚ.ΠΡΟΣΦ.5_ΧΑΡΤΙ'!$A$1:$F$35</definedName>
    <definedName name="_xlnm.Print_Titles" localSheetId="1">'ΟΙΚ.ΠΡΟΣΦ.1_ΓΝΗΣΙΑ'!$14:$14</definedName>
    <definedName name="_xlnm.Print_Titles" localSheetId="3">'ΟΙΚ.ΠΡΟΣΦ.3_ΣΥΜΒΑΤΑ'!$14:$14</definedName>
    <definedName name="_xlnm.Print_Titles" localSheetId="4">'ΟΙΚ.ΠΡΟΣΦ.4_ΓΡΑΦ.ΥΛΗ'!$14:$14</definedName>
  </definedNames>
  <calcPr fullCalcOnLoad="1"/>
</workbook>
</file>

<file path=xl/sharedStrings.xml><?xml version="1.0" encoding="utf-8"?>
<sst xmlns="http://schemas.openxmlformats.org/spreadsheetml/2006/main" count="654" uniqueCount="332">
  <si>
    <t>A/A</t>
  </si>
  <si>
    <t>BROTHER 2840</t>
  </si>
  <si>
    <t>BROTHER 2840 TN2840 TN 450 / TN 2220</t>
  </si>
  <si>
    <t>HP LASERJET 1015/1022 /1018/1012/1020</t>
  </si>
  <si>
    <t>HP LASERJET 1012 &amp; 1018 &amp; 1020 Q2612A</t>
  </si>
  <si>
    <t>SAMSUNG ML 2950ΝD</t>
  </si>
  <si>
    <t>SAMSUNG ML 2950D MLTD-1035 MLT-D103L</t>
  </si>
  <si>
    <t>LEXMARK MS410DN</t>
  </si>
  <si>
    <t>LEXMARK MS810dn</t>
  </si>
  <si>
    <t>LEXMARK MX710</t>
  </si>
  <si>
    <t>MX710/MX711/MX810/MX811/MX812 (622H) - 62D2H00</t>
  </si>
  <si>
    <t>OKI B411dn</t>
  </si>
  <si>
    <t>OKI B411dn 44574702 Black toner</t>
  </si>
  <si>
    <t>OKI C822</t>
  </si>
  <si>
    <t>OKI C822 toner C44844613 yellow</t>
  </si>
  <si>
    <t>OKI C822 toner C44844614 magenta</t>
  </si>
  <si>
    <t xml:space="preserve">OKI C822 Toner C44844615 cyan </t>
  </si>
  <si>
    <t>OKI C822 toner C44844616 black</t>
  </si>
  <si>
    <t>TOSHIBA E STUDIO 256 SE</t>
  </si>
  <si>
    <t>TOSHIBA E STUDIO 256 T-4590</t>
  </si>
  <si>
    <t>ΜΟΝΑΔΑ ΜΕΤΡΗΣΗΣ</t>
  </si>
  <si>
    <t>Αποσυρραπτικό μεταλλικό κανονικού μεγέθους</t>
  </si>
  <si>
    <t>ΤΕΜ</t>
  </si>
  <si>
    <t xml:space="preserve">Ντοσιέ πλαστικό με έλασμα Α4, με διαφανές εξώφυλλο και έγχρωμο οπισθόφυλλο </t>
  </si>
  <si>
    <t xml:space="preserve">Ξύστρα μεταλλική </t>
  </si>
  <si>
    <t>TΕΜ</t>
  </si>
  <si>
    <t>Α/Α</t>
  </si>
  <si>
    <t xml:space="preserve">Α/Α </t>
  </si>
  <si>
    <t>ΔΕΣΜΙΔΑ</t>
  </si>
  <si>
    <t>EPSON L655</t>
  </si>
  <si>
    <t>TEM</t>
  </si>
  <si>
    <t>SAMSUNG-SCX 4521 F</t>
  </si>
  <si>
    <t>SAMSUNG-SCX 4521D3/ELS SCX-4521D3</t>
  </si>
  <si>
    <t>TOSHIBA E STUDIO T 3008E</t>
  </si>
  <si>
    <t>INK EPSON WORKFORCE 7210  27 T2701 BLACK -350PGS  - 6,2ml</t>
  </si>
  <si>
    <t>CPV</t>
  </si>
  <si>
    <t>30192110-5 ΜΕΛΑΝΙΑ</t>
  </si>
  <si>
    <t>30125110-5 TONER ΓΙΑ ΕΚΤΥΠΩΤΕΣ LASER / FAX</t>
  </si>
  <si>
    <t>RICOH AFICIO MP 301SPF</t>
  </si>
  <si>
    <t>Ψηφιακοί δίσκοι εγγραφής CD-R CAKE BOX</t>
  </si>
  <si>
    <t>LEXMARK MS810dn 522 - 52D2H00</t>
  </si>
  <si>
    <t>LEXMARK MS 821 TONER 58D2000</t>
  </si>
  <si>
    <t>EPSON WORK FORCE C5210</t>
  </si>
  <si>
    <t>INK EPSON WORKFORCE 7210</t>
  </si>
  <si>
    <t>OKI B412/B432/MB472/MB492 45807106</t>
  </si>
  <si>
    <t>Λαστιχάκια πλακέ 150x8mm</t>
  </si>
  <si>
    <t xml:space="preserve">RICOH AFICIO MP 301SPF BLACK TONER </t>
  </si>
  <si>
    <t>TOSHIBA T1640 TONER (T-1640/6AJ00000024)</t>
  </si>
  <si>
    <t>KONICA MINOLTA BIZHUB 282 TN-211</t>
  </si>
  <si>
    <t>KONICA MINOLTA BIZHUB 282</t>
  </si>
  <si>
    <t>HP LASERJET CE505A 05A</t>
  </si>
  <si>
    <t>HP LASERJET Q2624A 24A</t>
  </si>
  <si>
    <t>HP LASERJET 2035N</t>
  </si>
  <si>
    <t>HP LASERJET 1150</t>
  </si>
  <si>
    <t>EPSON L1110 ECO TANK</t>
  </si>
  <si>
    <t>BROTHER 8360</t>
  </si>
  <si>
    <t>BROTHER 8360 TN6600</t>
  </si>
  <si>
    <t>OKI B412 / B512 / MB492</t>
  </si>
  <si>
    <t>RICOH IM350</t>
  </si>
  <si>
    <t>RICOH IM 350 BLACK TONER</t>
  </si>
  <si>
    <t>LEXMARK MX722adhe</t>
  </si>
  <si>
    <t>LEXMARK MX521ade</t>
  </si>
  <si>
    <t>LEXMARK MX511de</t>
  </si>
  <si>
    <t xml:space="preserve">LEXMARK 60F2H00 MX511DE </t>
  </si>
  <si>
    <t xml:space="preserve">LEXMARK MS410DN- 50F2H00 </t>
  </si>
  <si>
    <t>LEXMARK MX722ADHE 58D2U0E</t>
  </si>
  <si>
    <t>Σελοτέιπ Γαλακτούχο 19mmX33mm</t>
  </si>
  <si>
    <t xml:space="preserve">LEXMARK MS/MX 410 510 </t>
  </si>
  <si>
    <t>LEXMARK B2865DW</t>
  </si>
  <si>
    <t>LEXMARK B282H00 - 15k</t>
  </si>
  <si>
    <t xml:space="preserve">SHARP AR-310 </t>
  </si>
  <si>
    <t>TOSHIBA E-STUDIO 257</t>
  </si>
  <si>
    <t>TOSHIBA E-STUDIO 255</t>
  </si>
  <si>
    <t>SAMSUNG MLT-D1042S</t>
  </si>
  <si>
    <t>SAMSUNG MLT-D1042S black</t>
  </si>
  <si>
    <t>BROTHER TN-2000</t>
  </si>
  <si>
    <t>BROTHER TN-2000 HL-2030, HL2040, HL2070N, DCP-7010, MFC-7420, FAX-2820, FAX-2825</t>
  </si>
  <si>
    <t>ΠΑΚΕΤΟ  
100 Φ</t>
  </si>
  <si>
    <t>ΠΑΚΕΤΟ
12 ΤΕΜ</t>
  </si>
  <si>
    <t>ΠΑΚΕΤΟ 
10 ΤΕΜ</t>
  </si>
  <si>
    <t>ΠΑΚΕΤΟ 
ΤΩΝ 100</t>
  </si>
  <si>
    <t>ΠΑΚΕΤΟ 
100 ΤΕΜ</t>
  </si>
  <si>
    <t>ΠΑΚΕΤΟ 
50 ΤΕΜ</t>
  </si>
  <si>
    <t>ΠΑΚΕΤΟ 
1000 ΤΕΜ</t>
  </si>
  <si>
    <t>ΠΑΚΕΤΟ 
500 ΤΕΜ</t>
  </si>
  <si>
    <t>Μολυβοθήκη συρμάτινη σετ με κύβο</t>
  </si>
  <si>
    <r>
      <t xml:space="preserve"> </t>
    </r>
    <r>
      <rPr>
        <b/>
        <sz val="10"/>
        <color indexed="8"/>
        <rFont val="Calibri"/>
        <family val="2"/>
      </rPr>
      <t>ΧΑΡΤΙ ΦΩΤΟΑΝΤΙΓΡΑΦΙΚΟΥ A4</t>
    </r>
    <r>
      <rPr>
        <sz val="10"/>
        <color indexed="8"/>
        <rFont val="Calibri"/>
        <family val="2"/>
      </rPr>
      <t xml:space="preserve"> 80gr/m</t>
    </r>
    <r>
      <rPr>
        <vertAlign val="superscript"/>
        <sz val="10"/>
        <color indexed="8"/>
        <rFont val="Calibri"/>
        <family val="2"/>
      </rPr>
      <t>2</t>
    </r>
  </si>
  <si>
    <r>
      <t xml:space="preserve"> </t>
    </r>
    <r>
      <rPr>
        <b/>
        <sz val="10"/>
        <color indexed="8"/>
        <rFont val="Calibri"/>
        <family val="2"/>
      </rPr>
      <t>ΧΑΡΤΙ ΦΩΤΟΑΝΤΙΓΡΑΦΙΚΟΥ A3</t>
    </r>
    <r>
      <rPr>
        <sz val="10"/>
        <color indexed="8"/>
        <rFont val="Calibri"/>
        <family val="2"/>
      </rPr>
      <t xml:space="preserve"> 80gr/m</t>
    </r>
    <r>
      <rPr>
        <vertAlign val="superscript"/>
        <sz val="10"/>
        <color indexed="8"/>
        <rFont val="Calibri"/>
        <family val="2"/>
      </rPr>
      <t>2</t>
    </r>
  </si>
  <si>
    <t>Διορθωτικό - Διαλυτικό σετ 20ml</t>
  </si>
  <si>
    <t>Γομολάστιχα για μολύβι λευκή</t>
  </si>
  <si>
    <t>Γομολάστιχα για στυλό και μολύβι (μπλε κόκκινο)</t>
  </si>
  <si>
    <t>Αριθμομηχανή (μεσαίου μεγέθους με ευρώ 10 ψηφία)</t>
  </si>
  <si>
    <t>Διορθωτικό μπλάνκο σε στυλό 3mm</t>
  </si>
  <si>
    <t>Κόλλα στιγμής gel 3gr</t>
  </si>
  <si>
    <t>Λάστιχα μεγάλα λεπτά</t>
  </si>
  <si>
    <t>ΠΑΚΕΤΟ 
500gr</t>
  </si>
  <si>
    <t>Κόλλα ρευστή σε σωληνάριο 20ml</t>
  </si>
  <si>
    <t>Κοπίδια μεγάλα</t>
  </si>
  <si>
    <t>AMANO 3500</t>
  </si>
  <si>
    <t>AMANO EX 3500N 
(μελανοταινία)</t>
  </si>
  <si>
    <t>SEIKO QR-395</t>
  </si>
  <si>
    <t>ΡΟΛΟΙ ΠΑΡΟΥΣΙΑΣ ΠΡΟΣΩΠΙΚΟΥ</t>
  </si>
  <si>
    <t>ΦΑΞ</t>
  </si>
  <si>
    <t>ΕΚΤΥΠΩΤΗΣ (INKJET)</t>
  </si>
  <si>
    <t>ΕΚΤΥΠΩΤΗΣ (LASERJET)</t>
  </si>
  <si>
    <t>ΦΩΤΟΤΥΠΙΚΟ</t>
  </si>
  <si>
    <t>ΠΟΛΥΜΗΧΑΝΗΜΑ</t>
  </si>
  <si>
    <t xml:space="preserve">LEXMARK MX521ade </t>
  </si>
  <si>
    <t>LEXMARK  MX521ade 56F2U0E TONER</t>
  </si>
  <si>
    <t xml:space="preserve">LEXMARK MS810 / MX710 </t>
  </si>
  <si>
    <t xml:space="preserve">LEXMARK MS 821 </t>
  </si>
  <si>
    <t xml:space="preserve">OKI B411 </t>
  </si>
  <si>
    <t xml:space="preserve">OKI C822 </t>
  </si>
  <si>
    <t>BROTHER  2035</t>
  </si>
  <si>
    <t>Toshiba T-4530E 24.000 σελ. E-Studio 205L/255/305/355/455</t>
  </si>
  <si>
    <t xml:space="preserve">TONER T-5070E TOSHIBA E-STUDIO 257 307 357 457 507 </t>
  </si>
  <si>
    <t>TOSHIBA E-STUDIO 161</t>
  </si>
  <si>
    <t>ΠΑΚΕΤΟ 
250 ΤΕΜ</t>
  </si>
  <si>
    <t>Διορθωτική ταινία (5mm x 8mm)</t>
  </si>
  <si>
    <t>Σελιδοδείκτες αυτοκόλητοι χρωματιστοί  50x20mm</t>
  </si>
  <si>
    <t>ΠΑΚΕΤΟ 
ΤΩΝ 50</t>
  </si>
  <si>
    <t>ΠΑΚΕΤΟ
400 ΦΥΛΛΩΝ</t>
  </si>
  <si>
    <t>TOSHIBA E - STUDIO 257</t>
  </si>
  <si>
    <t>TOSHIBA T 5070 E - STUDIO 257 TONER (6AJ00000115) 43,9k</t>
  </si>
  <si>
    <t>ΕΙΔΟΣ 
ΜΗΧ/ΤΟΣ</t>
  </si>
  <si>
    <t>Σφραγίδα με ημερομηνίες που ρυθμίζονται 
[για τα εισητήρια στον Εθνικό Δρυμό]</t>
  </si>
  <si>
    <t xml:space="preserve">Κόλλες αναφοράς (400 Φ) Α4 με γραμμές </t>
  </si>
  <si>
    <t>SEIKO QR-35051N 
(μελανοταινία)</t>
  </si>
  <si>
    <r>
      <t xml:space="preserve">LEXMARK MS/MX 410DN-510DN- [50F0Z00 500Z imaging unit]- </t>
    </r>
    <r>
      <rPr>
        <b/>
        <sz val="10"/>
        <color indexed="8"/>
        <rFont val="Calibri"/>
        <family val="2"/>
      </rPr>
      <t>Drum</t>
    </r>
  </si>
  <si>
    <t>Φ.Π.Α. 24%</t>
  </si>
  <si>
    <t>ΠΕΡΙΓΡΑΦΗ ΕΙΔΩΝ 
ΓΡΑΦΙΚΗΣ ΥΛΗΣ</t>
  </si>
  <si>
    <t xml:space="preserve">Διαχωριστικά πλαστικά Α4 10 θέματα 
(κατάλληλα για κλασερ και ντοσιε) </t>
  </si>
  <si>
    <t>Aσπροπίνακας μαρκαδόρου 90x120cm</t>
  </si>
  <si>
    <r>
      <t xml:space="preserve">Βιβλίο Πρακτικών </t>
    </r>
    <r>
      <rPr>
        <b/>
        <sz val="11"/>
        <color indexed="8"/>
        <rFont val="Calibri"/>
        <family val="2"/>
      </rPr>
      <t>Ν° 503</t>
    </r>
    <r>
      <rPr>
        <sz val="11"/>
        <color theme="1"/>
        <rFont val="Calibri"/>
        <family val="2"/>
      </rPr>
      <t xml:space="preserve"> Φύλλων 100</t>
    </r>
  </si>
  <si>
    <r>
      <t xml:space="preserve">Βιβλίο Πρωτοκόλλου Αλληλογραφίας </t>
    </r>
    <r>
      <rPr>
        <b/>
        <sz val="11"/>
        <color indexed="8"/>
        <rFont val="Calibri"/>
        <family val="2"/>
      </rPr>
      <t>21Χ30 Ν° 542</t>
    </r>
    <r>
      <rPr>
        <sz val="11"/>
        <color theme="1"/>
        <rFont val="Calibri"/>
        <family val="2"/>
      </rPr>
      <t xml:space="preserve"> 
Φύλλων 100</t>
    </r>
  </si>
  <si>
    <r>
      <t>Διακορρευτής 2 οπών</t>
    </r>
    <r>
      <rPr>
        <b/>
        <sz val="11"/>
        <color indexed="8"/>
        <rFont val="Calibri"/>
        <family val="2"/>
      </rPr>
      <t xml:space="preserve"> 2.7mm</t>
    </r>
    <r>
      <rPr>
        <sz val="11"/>
        <color theme="1"/>
        <rFont val="Calibri"/>
        <family val="2"/>
      </rPr>
      <t xml:space="preserve"> 
με οδηγό διάτρησης </t>
    </r>
    <r>
      <rPr>
        <b/>
        <sz val="11"/>
        <color indexed="8"/>
        <rFont val="Calibri"/>
        <family val="2"/>
      </rPr>
      <t xml:space="preserve">30 φύλλων </t>
    </r>
  </si>
  <si>
    <r>
      <t xml:space="preserve">Διακορρευτής 2 οπών </t>
    </r>
    <r>
      <rPr>
        <b/>
        <sz val="11"/>
        <color indexed="8"/>
        <rFont val="Calibri"/>
        <family val="2"/>
      </rPr>
      <t xml:space="preserve">6.3mm </t>
    </r>
    <r>
      <rPr>
        <sz val="11"/>
        <color theme="1"/>
        <rFont val="Calibri"/>
        <family val="2"/>
      </rPr>
      <t xml:space="preserve">
με οδηγό διάτρησης </t>
    </r>
    <r>
      <rPr>
        <b/>
        <sz val="11"/>
        <color indexed="8"/>
        <rFont val="Calibri"/>
        <family val="2"/>
      </rPr>
      <t>65  φύλλων</t>
    </r>
    <r>
      <rPr>
        <sz val="11"/>
        <color theme="1"/>
        <rFont val="Calibri"/>
        <family val="2"/>
      </rPr>
      <t xml:space="preserve"> </t>
    </r>
  </si>
  <si>
    <r>
      <t>Ζελατίνες διαφανείς Α4 
(</t>
    </r>
    <r>
      <rPr>
        <b/>
        <sz val="11"/>
        <color indexed="8"/>
        <rFont val="Calibri"/>
        <family val="2"/>
      </rPr>
      <t>Τύπου Π10 με άνοιγμα  για κλασερ</t>
    </r>
    <r>
      <rPr>
        <sz val="11"/>
        <color theme="1"/>
        <rFont val="Calibri"/>
        <family val="2"/>
      </rPr>
      <t>)</t>
    </r>
  </si>
  <si>
    <r>
      <t>Κλασερ Α4</t>
    </r>
    <r>
      <rPr>
        <b/>
        <sz val="11"/>
        <color indexed="8"/>
        <rFont val="Calibri"/>
        <family val="2"/>
      </rPr>
      <t xml:space="preserve"> 4/32</t>
    </r>
    <r>
      <rPr>
        <sz val="11"/>
        <color theme="1"/>
        <rFont val="Calibri"/>
        <family val="2"/>
      </rPr>
      <t xml:space="preserve"> από χαρτόνι με πλαστική επένδυση </t>
    </r>
    <r>
      <rPr>
        <b/>
        <sz val="11"/>
        <color indexed="8"/>
        <rFont val="Calibri"/>
        <family val="2"/>
      </rPr>
      <t xml:space="preserve">μπλε </t>
    </r>
  </si>
  <si>
    <r>
      <t xml:space="preserve">Κλασέρ Α4 </t>
    </r>
    <r>
      <rPr>
        <b/>
        <sz val="11"/>
        <color indexed="8"/>
        <rFont val="Calibri"/>
        <family val="2"/>
      </rPr>
      <t>8/32</t>
    </r>
    <r>
      <rPr>
        <sz val="11"/>
        <color theme="1"/>
        <rFont val="Calibri"/>
        <family val="2"/>
      </rPr>
      <t xml:space="preserve"> από χαρτόνι με πλαστική επένδυση </t>
    </r>
    <r>
      <rPr>
        <b/>
        <sz val="11"/>
        <color indexed="8"/>
        <rFont val="Calibri"/>
        <family val="2"/>
      </rPr>
      <t>κόκκινο</t>
    </r>
  </si>
  <si>
    <r>
      <t xml:space="preserve">Κλασέρ Α4 </t>
    </r>
    <r>
      <rPr>
        <b/>
        <sz val="11"/>
        <color indexed="8"/>
        <rFont val="Calibri"/>
        <family val="2"/>
      </rPr>
      <t>8/32</t>
    </r>
    <r>
      <rPr>
        <sz val="11"/>
        <color theme="1"/>
        <rFont val="Calibri"/>
        <family val="2"/>
      </rPr>
      <t xml:space="preserve"> από χαρτόνι με πλαστική επένδυση </t>
    </r>
    <r>
      <rPr>
        <b/>
        <sz val="11"/>
        <color indexed="8"/>
        <rFont val="Calibri"/>
        <family val="2"/>
      </rPr>
      <t xml:space="preserve">μπλε </t>
    </r>
  </si>
  <si>
    <r>
      <t xml:space="preserve">Κλιμακόμετρο </t>
    </r>
    <r>
      <rPr>
        <b/>
        <sz val="11"/>
        <color indexed="8"/>
        <rFont val="Calibri"/>
        <family val="2"/>
      </rPr>
      <t>30cm</t>
    </r>
  </si>
  <si>
    <r>
      <t xml:space="preserve">Κλιπ μεταλλικά </t>
    </r>
    <r>
      <rPr>
        <b/>
        <sz val="11"/>
        <color indexed="8"/>
        <rFont val="Calibri"/>
        <family val="2"/>
      </rPr>
      <t>51mm</t>
    </r>
  </si>
  <si>
    <r>
      <t xml:space="preserve">Κουτί BOX  </t>
    </r>
    <r>
      <rPr>
        <b/>
        <sz val="11"/>
        <color indexed="8"/>
        <rFont val="Calibri"/>
        <family val="2"/>
      </rPr>
      <t>25x35x15cm</t>
    </r>
    <r>
      <rPr>
        <sz val="11"/>
        <color theme="1"/>
        <rFont val="Calibri"/>
        <family val="2"/>
      </rPr>
      <t xml:space="preserve"> ανοιχτό</t>
    </r>
  </si>
  <si>
    <r>
      <t xml:space="preserve">Κουτί BOX </t>
    </r>
    <r>
      <rPr>
        <b/>
        <sz val="11"/>
        <color indexed="8"/>
        <rFont val="Calibri"/>
        <family val="2"/>
      </rPr>
      <t>K5 25x35x5cm</t>
    </r>
    <r>
      <rPr>
        <sz val="11"/>
        <color theme="1"/>
        <rFont val="Calibri"/>
        <family val="2"/>
      </rPr>
      <t xml:space="preserve"> με </t>
    </r>
    <r>
      <rPr>
        <b/>
        <sz val="11"/>
        <color indexed="8"/>
        <rFont val="Calibri"/>
        <family val="2"/>
      </rPr>
      <t>λάστιχο</t>
    </r>
  </si>
  <si>
    <r>
      <t xml:space="preserve">Μαρκαδόρος ανεξίτηλος </t>
    </r>
    <r>
      <rPr>
        <b/>
        <sz val="11"/>
        <color indexed="8"/>
        <rFont val="Calibri"/>
        <family val="2"/>
      </rPr>
      <t>μαύρος</t>
    </r>
  </si>
  <si>
    <r>
      <t xml:space="preserve">Μαρκαδόρος για άσπρο πινακα </t>
    </r>
    <r>
      <rPr>
        <b/>
        <sz val="11"/>
        <color indexed="8"/>
        <rFont val="Calibri"/>
        <family val="2"/>
      </rPr>
      <t>κόκκινος</t>
    </r>
  </si>
  <si>
    <r>
      <t xml:space="preserve">Μαρκαδόρος για άσπρο πινακα </t>
    </r>
    <r>
      <rPr>
        <b/>
        <sz val="11"/>
        <color indexed="8"/>
        <rFont val="Calibri"/>
        <family val="2"/>
      </rPr>
      <t>μαύρος</t>
    </r>
    <r>
      <rPr>
        <sz val="11"/>
        <color theme="1"/>
        <rFont val="Calibri"/>
        <family val="2"/>
      </rPr>
      <t xml:space="preserve"> </t>
    </r>
  </si>
  <si>
    <r>
      <t xml:space="preserve">Μαρκαδόρος για άσπρο πίνακα </t>
    </r>
    <r>
      <rPr>
        <b/>
        <sz val="11"/>
        <color indexed="8"/>
        <rFont val="Calibri"/>
        <family val="2"/>
      </rPr>
      <t>μπλε</t>
    </r>
  </si>
  <si>
    <r>
      <t xml:space="preserve">Αποσυρραπτικό μικρού μεγέθους </t>
    </r>
    <r>
      <rPr>
        <b/>
        <sz val="11"/>
        <color indexed="8"/>
        <rFont val="Calibri"/>
        <family val="2"/>
      </rPr>
      <t>τύπου καβουράκι</t>
    </r>
  </si>
  <si>
    <r>
      <t xml:space="preserve">Βάση σελοτέιπ </t>
    </r>
    <r>
      <rPr>
        <b/>
        <sz val="11"/>
        <color indexed="8"/>
        <rFont val="Calibri"/>
        <family val="2"/>
      </rPr>
      <t>βαριά 33mm</t>
    </r>
  </si>
  <si>
    <r>
      <t xml:space="preserve">Μελάνι </t>
    </r>
    <r>
      <rPr>
        <b/>
        <sz val="11"/>
        <color indexed="8"/>
        <rFont val="Calibri"/>
        <family val="2"/>
      </rPr>
      <t>μαύρο</t>
    </r>
    <r>
      <rPr>
        <sz val="11"/>
        <color theme="1"/>
        <rFont val="Calibri"/>
        <family val="2"/>
      </rPr>
      <t xml:space="preserve"> για ταμπόν 32gr</t>
    </r>
  </si>
  <si>
    <r>
      <t xml:space="preserve">Μελάνι </t>
    </r>
    <r>
      <rPr>
        <b/>
        <sz val="11"/>
        <color indexed="8"/>
        <rFont val="Calibri"/>
        <family val="2"/>
      </rPr>
      <t>μπλε</t>
    </r>
    <r>
      <rPr>
        <sz val="11"/>
        <color theme="1"/>
        <rFont val="Calibri"/>
        <family val="2"/>
      </rPr>
      <t xml:space="preserve">  για ταμπον 32gr</t>
    </r>
  </si>
  <si>
    <r>
      <t xml:space="preserve">Μελάνι </t>
    </r>
    <r>
      <rPr>
        <b/>
        <sz val="11"/>
        <color indexed="8"/>
        <rFont val="Calibri"/>
        <family val="2"/>
      </rPr>
      <t>πράσινο</t>
    </r>
    <r>
      <rPr>
        <sz val="11"/>
        <color theme="1"/>
        <rFont val="Calibri"/>
        <family val="2"/>
      </rPr>
      <t xml:space="preserve"> για ταμπον 32gr</t>
    </r>
  </si>
  <si>
    <r>
      <t xml:space="preserve">Μολύβι Υαλογράφος </t>
    </r>
    <r>
      <rPr>
        <b/>
        <sz val="11"/>
        <color indexed="8"/>
        <rFont val="Calibri"/>
        <family val="2"/>
      </rPr>
      <t>κόκκινο</t>
    </r>
  </si>
  <si>
    <r>
      <t xml:space="preserve">Στυλό γκισέ  απλής γραφής </t>
    </r>
    <r>
      <rPr>
        <b/>
        <sz val="11"/>
        <color indexed="8"/>
        <rFont val="Calibri"/>
        <family val="2"/>
      </rPr>
      <t>μπλε</t>
    </r>
  </si>
  <si>
    <r>
      <t xml:space="preserve">Στυλό διαρκείας  </t>
    </r>
    <r>
      <rPr>
        <b/>
        <sz val="11"/>
        <color indexed="8"/>
        <rFont val="Calibri"/>
        <family val="2"/>
      </rPr>
      <t>κόκκινο</t>
    </r>
    <r>
      <rPr>
        <sz val="11"/>
        <color theme="1"/>
        <rFont val="Calibri"/>
        <family val="2"/>
      </rPr>
      <t xml:space="preserve"> απλής γραφής 
Πάχος Γραφής:0.5 mm</t>
    </r>
  </si>
  <si>
    <r>
      <t xml:space="preserve">Στυλό διαρκείας  </t>
    </r>
    <r>
      <rPr>
        <b/>
        <sz val="11"/>
        <color indexed="8"/>
        <rFont val="Calibri"/>
        <family val="2"/>
      </rPr>
      <t>μαύρο</t>
    </r>
    <r>
      <rPr>
        <sz val="11"/>
        <color theme="1"/>
        <rFont val="Calibri"/>
        <family val="2"/>
      </rPr>
      <t xml:space="preserve"> απλής γραφής 
Πάχος Γραφής:0.5 mm</t>
    </r>
  </si>
  <si>
    <r>
      <t xml:space="preserve">Συνδετήρες μεταλλικοί </t>
    </r>
    <r>
      <rPr>
        <b/>
        <sz val="11"/>
        <color indexed="8"/>
        <rFont val="Calibri"/>
        <family val="2"/>
      </rPr>
      <t xml:space="preserve">100 mm </t>
    </r>
  </si>
  <si>
    <r>
      <t xml:space="preserve">Συνδετήρες μεταλλικοί </t>
    </r>
    <r>
      <rPr>
        <b/>
        <sz val="11"/>
        <color indexed="8"/>
        <rFont val="Calibri"/>
        <family val="2"/>
      </rPr>
      <t xml:space="preserve">28 mm </t>
    </r>
  </si>
  <si>
    <r>
      <t xml:space="preserve">Συνδετήρες μεταλλικοί </t>
    </r>
    <r>
      <rPr>
        <b/>
        <sz val="11"/>
        <color indexed="8"/>
        <rFont val="Calibri"/>
        <family val="2"/>
      </rPr>
      <t xml:space="preserve">32/33 mm </t>
    </r>
  </si>
  <si>
    <r>
      <t xml:space="preserve">Συνδετήρες μεταλλικοί </t>
    </r>
    <r>
      <rPr>
        <b/>
        <sz val="11"/>
        <color indexed="8"/>
        <rFont val="Calibri"/>
        <family val="2"/>
      </rPr>
      <t xml:space="preserve">50 mm </t>
    </r>
  </si>
  <si>
    <r>
      <t xml:space="preserve">Συνδετήρες μεταλλικοί </t>
    </r>
    <r>
      <rPr>
        <b/>
        <sz val="11"/>
        <color indexed="8"/>
        <rFont val="Calibri"/>
        <family val="2"/>
      </rPr>
      <t xml:space="preserve">78 mm </t>
    </r>
  </si>
  <si>
    <t>Σφραγιδοστάτης μεταλλικός (έως 6 θέσεων)</t>
  </si>
  <si>
    <t>Ταινίες συσκευασίας διαφανής αυτοκόλλητη 5cm</t>
  </si>
  <si>
    <r>
      <t xml:space="preserve">Ταμπόν για σφραγίδες Νο 2 </t>
    </r>
    <r>
      <rPr>
        <b/>
        <sz val="11"/>
        <color indexed="8"/>
        <rFont val="Calibri"/>
        <family val="2"/>
      </rPr>
      <t>μπλε</t>
    </r>
  </si>
  <si>
    <r>
      <t xml:space="preserve">Ταμπόν για σφραγίδες Νο 2 </t>
    </r>
    <r>
      <rPr>
        <b/>
        <sz val="11"/>
        <color indexed="8"/>
        <rFont val="Calibri"/>
        <family val="2"/>
      </rPr>
      <t>πράσινο</t>
    </r>
  </si>
  <si>
    <r>
      <t xml:space="preserve">Φάκελα αλληλογραφίας κίτρινα </t>
    </r>
    <r>
      <rPr>
        <b/>
        <sz val="11"/>
        <color indexed="8"/>
        <rFont val="Calibri"/>
        <family val="2"/>
      </rPr>
      <t>22,9x32,4cm</t>
    </r>
  </si>
  <si>
    <r>
      <t xml:space="preserve">Φάκελα αλληλογραφίας λευκά με </t>
    </r>
    <r>
      <rPr>
        <b/>
        <sz val="11"/>
        <color indexed="8"/>
        <rFont val="Calibri"/>
        <family val="2"/>
      </rPr>
      <t>αυτοκόλλητο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11x23cm</t>
    </r>
  </si>
  <si>
    <r>
      <t xml:space="preserve">Φάκελα αλληλογραφίας λευκά με </t>
    </r>
    <r>
      <rPr>
        <b/>
        <sz val="11"/>
        <color indexed="8"/>
        <rFont val="Calibri"/>
        <family val="2"/>
      </rPr>
      <t>αυτοκόλλητο 11x23cm με παράθυρο</t>
    </r>
  </si>
  <si>
    <r>
      <t xml:space="preserve">Φάκελα πανόδετα με κορδόνια μακριά, χωρίς αυτιά, </t>
    </r>
    <r>
      <rPr>
        <b/>
        <sz val="11"/>
        <color indexed="8"/>
        <rFont val="Calibri"/>
        <family val="2"/>
      </rPr>
      <t>34,5x24,5x10mm</t>
    </r>
    <r>
      <rPr>
        <sz val="11"/>
        <color theme="1"/>
        <rFont val="Calibri"/>
        <family val="2"/>
      </rPr>
      <t xml:space="preserve"> με </t>
    </r>
    <r>
      <rPr>
        <b/>
        <sz val="11"/>
        <color indexed="8"/>
        <rFont val="Calibri"/>
        <family val="2"/>
      </rPr>
      <t>ενισχυμένη πλάτη</t>
    </r>
  </si>
  <si>
    <r>
      <t xml:space="preserve">Φάκελα πανόδετα με κορδόνια μακριά, χωρίς αυτιά, </t>
    </r>
    <r>
      <rPr>
        <b/>
        <sz val="11"/>
        <color indexed="8"/>
        <rFont val="Calibri"/>
        <family val="2"/>
      </rPr>
      <t>34,5x24,5x17mm</t>
    </r>
    <r>
      <rPr>
        <sz val="11"/>
        <color theme="1"/>
        <rFont val="Calibri"/>
        <family val="2"/>
      </rPr>
      <t xml:space="preserve"> με</t>
    </r>
    <r>
      <rPr>
        <b/>
        <sz val="11"/>
        <color indexed="8"/>
        <rFont val="Calibri"/>
        <family val="2"/>
      </rPr>
      <t xml:space="preserve"> ενισχυμένη πλάτη</t>
    </r>
  </si>
  <si>
    <r>
      <t xml:space="preserve">Φάκελος με λάστιχο </t>
    </r>
    <r>
      <rPr>
        <b/>
        <sz val="11"/>
        <color indexed="8"/>
        <rFont val="Calibri"/>
        <family val="2"/>
      </rPr>
      <t>25x35cm κίτρινο</t>
    </r>
  </si>
  <si>
    <r>
      <t xml:space="preserve">Φάκελος με λάστιχο </t>
    </r>
    <r>
      <rPr>
        <b/>
        <sz val="11"/>
        <color indexed="8"/>
        <rFont val="Calibri"/>
        <family val="2"/>
      </rPr>
      <t>25x35cm κόκκινο (όχι σκούρο)</t>
    </r>
  </si>
  <si>
    <r>
      <t xml:space="preserve">Φάκελος με λάστιχο </t>
    </r>
    <r>
      <rPr>
        <b/>
        <sz val="11"/>
        <color indexed="8"/>
        <rFont val="Calibri"/>
        <family val="2"/>
      </rPr>
      <t>25x35cm μπλε (όχι σκούρο)</t>
    </r>
  </si>
  <si>
    <r>
      <t xml:space="preserve">Φάκελος με λάστιχο </t>
    </r>
    <r>
      <rPr>
        <b/>
        <sz val="11"/>
        <color indexed="8"/>
        <rFont val="Calibri"/>
        <family val="2"/>
      </rPr>
      <t>25x35cm πράσινο (όχι σκούρο)</t>
    </r>
  </si>
  <si>
    <r>
      <t xml:space="preserve">Φάκελος χάρτινος απλός </t>
    </r>
    <r>
      <rPr>
        <b/>
        <sz val="11"/>
        <color indexed="8"/>
        <rFont val="Calibri"/>
        <family val="2"/>
      </rPr>
      <t>με αυτιά ΜΑΝΙΛΑ</t>
    </r>
    <r>
      <rPr>
        <sz val="11"/>
        <color theme="1"/>
        <rFont val="Calibri"/>
        <family val="2"/>
      </rPr>
      <t xml:space="preserve"> διάφορα χρώματα (όχι σκούρα χρώματα)</t>
    </r>
  </si>
  <si>
    <r>
      <t xml:space="preserve">Χάρακας </t>
    </r>
    <r>
      <rPr>
        <b/>
        <sz val="11"/>
        <color indexed="8"/>
        <rFont val="Calibri"/>
        <family val="2"/>
      </rPr>
      <t>20cm</t>
    </r>
  </si>
  <si>
    <r>
      <t xml:space="preserve">Χάρακας </t>
    </r>
    <r>
      <rPr>
        <b/>
        <sz val="11"/>
        <color indexed="8"/>
        <rFont val="Calibri"/>
        <family val="2"/>
      </rPr>
      <t>30 cm</t>
    </r>
  </si>
  <si>
    <r>
      <t xml:space="preserve">Χαρτάκια σημειώσεων αυτοκόλλητα κίτρινα </t>
    </r>
    <r>
      <rPr>
        <b/>
        <sz val="11"/>
        <color indexed="8"/>
        <rFont val="Calibri"/>
        <family val="2"/>
      </rPr>
      <t>100x75mm</t>
    </r>
  </si>
  <si>
    <r>
      <t>Χαρτάκια σημειώσεων αυτοκόλλητα κίτρινα</t>
    </r>
    <r>
      <rPr>
        <b/>
        <sz val="11"/>
        <color indexed="8"/>
        <rFont val="Calibri"/>
        <family val="2"/>
      </rPr>
      <t xml:space="preserve"> 125x75</t>
    </r>
  </si>
  <si>
    <r>
      <t xml:space="preserve">Χαρτάκια σημειώσεων αυτοκόλλητα κίτρινα </t>
    </r>
    <r>
      <rPr>
        <b/>
        <sz val="11"/>
        <color indexed="8"/>
        <rFont val="Calibri"/>
        <family val="2"/>
      </rPr>
      <t>40x50</t>
    </r>
  </si>
  <si>
    <r>
      <t xml:space="preserve">Χαρτάκια σημειώσων αυτοκόλλητα κίτρινα </t>
    </r>
    <r>
      <rPr>
        <b/>
        <sz val="11"/>
        <color indexed="8"/>
        <rFont val="Calibri"/>
        <family val="2"/>
      </rPr>
      <t>75x75</t>
    </r>
  </si>
  <si>
    <r>
      <t xml:space="preserve">Χαρτάκια σημειώσεων </t>
    </r>
    <r>
      <rPr>
        <b/>
        <sz val="11"/>
        <color indexed="8"/>
        <rFont val="Calibri"/>
        <family val="2"/>
      </rPr>
      <t>κύβοι</t>
    </r>
  </si>
  <si>
    <r>
      <t>Ψαλίδι (</t>
    </r>
    <r>
      <rPr>
        <b/>
        <sz val="11"/>
        <color indexed="8"/>
        <rFont val="Calibri"/>
        <family val="2"/>
      </rPr>
      <t>21 cm εως 25cm</t>
    </r>
    <r>
      <rPr>
        <sz val="11"/>
        <color theme="1"/>
        <rFont val="Calibri"/>
        <family val="2"/>
      </rPr>
      <t>)</t>
    </r>
  </si>
  <si>
    <r>
      <t xml:space="preserve">Στυλό διαρκείας  </t>
    </r>
    <r>
      <rPr>
        <b/>
        <sz val="11"/>
        <color indexed="8"/>
        <rFont val="Calibri"/>
        <family val="2"/>
      </rPr>
      <t>μπλε</t>
    </r>
    <r>
      <rPr>
        <sz val="11"/>
        <color theme="1"/>
        <rFont val="Calibri"/>
        <family val="2"/>
      </rPr>
      <t xml:space="preserve"> απλής γραφής 
Πάχος Γραφής:0.5 mm</t>
    </r>
  </si>
  <si>
    <t>Κόλλα στικ 10 gr</t>
  </si>
  <si>
    <r>
      <t xml:space="preserve">Κλιπ μεταλλικά </t>
    </r>
    <r>
      <rPr>
        <b/>
        <sz val="11"/>
        <color indexed="8"/>
        <rFont val="Calibri"/>
        <family val="2"/>
      </rPr>
      <t>24 mm</t>
    </r>
    <r>
      <rPr>
        <sz val="11"/>
        <color theme="1"/>
        <rFont val="Calibri"/>
        <family val="2"/>
      </rPr>
      <t xml:space="preserve"> </t>
    </r>
  </si>
  <si>
    <r>
      <t xml:space="preserve">Κλιπ μεταλλικά </t>
    </r>
    <r>
      <rPr>
        <b/>
        <sz val="11"/>
        <color indexed="8"/>
        <rFont val="Calibri"/>
        <family val="2"/>
      </rPr>
      <t>32 mm</t>
    </r>
    <r>
      <rPr>
        <sz val="11"/>
        <color theme="1"/>
        <rFont val="Calibri"/>
        <family val="2"/>
      </rPr>
      <t xml:space="preserve"> </t>
    </r>
  </si>
  <si>
    <r>
      <t xml:space="preserve">Μελάνι Epson T05A </t>
    </r>
    <r>
      <rPr>
        <b/>
        <sz val="10"/>
        <color indexed="8"/>
        <rFont val="Calibri"/>
        <family val="2"/>
      </rPr>
      <t xml:space="preserve">Black XL </t>
    </r>
    <r>
      <rPr>
        <sz val="10"/>
        <color indexed="8"/>
        <rFont val="Calibri"/>
        <family val="2"/>
      </rPr>
      <t>MPS 20000Pgs (C13T05A100)</t>
    </r>
  </si>
  <si>
    <r>
      <t xml:space="preserve">Μελάνι Epson T05A </t>
    </r>
    <r>
      <rPr>
        <b/>
        <sz val="10"/>
        <color indexed="8"/>
        <rFont val="Calibri"/>
        <family val="2"/>
      </rPr>
      <t xml:space="preserve">Cyan XL </t>
    </r>
    <r>
      <rPr>
        <sz val="10"/>
        <color indexed="8"/>
        <rFont val="Calibri"/>
        <family val="2"/>
      </rPr>
      <t>MPS 20000Pgs (C13T05A200)</t>
    </r>
  </si>
  <si>
    <r>
      <t xml:space="preserve">Μελάνι Epson T05A </t>
    </r>
    <r>
      <rPr>
        <b/>
        <sz val="10"/>
        <color indexed="8"/>
        <rFont val="Calibri"/>
        <family val="2"/>
      </rPr>
      <t>Yellow XL</t>
    </r>
    <r>
      <rPr>
        <sz val="10"/>
        <color indexed="8"/>
        <rFont val="Calibri"/>
        <family val="2"/>
      </rPr>
      <t xml:space="preserve"> MPS 20000Pgs (C13T05A400)</t>
    </r>
  </si>
  <si>
    <r>
      <t xml:space="preserve">Μελάνι Epson T05A </t>
    </r>
    <r>
      <rPr>
        <b/>
        <sz val="10"/>
        <color indexed="8"/>
        <rFont val="Calibri"/>
        <family val="2"/>
      </rPr>
      <t xml:space="preserve">Magenta XL </t>
    </r>
    <r>
      <rPr>
        <sz val="10"/>
        <color indexed="8"/>
        <rFont val="Calibri"/>
        <family val="2"/>
      </rPr>
      <t>MPS 20000Pgs (C13T05A300)</t>
    </r>
  </si>
  <si>
    <t xml:space="preserve">T6641 (C13T664140) BLACK  INK BOTTLE 70ML </t>
  </si>
  <si>
    <t xml:space="preserve">T6642 (C13T664240) CYAN INK BOTTLE 70ML </t>
  </si>
  <si>
    <t xml:space="preserve">T6643 (C13T664340) MAGENTA INK BOTTLE 70ML </t>
  </si>
  <si>
    <t xml:space="preserve">T6644  (C13T664440) YELLOW INK BOTTLE 70ML </t>
  </si>
  <si>
    <r>
      <t xml:space="preserve">BROTHER </t>
    </r>
    <r>
      <rPr>
        <b/>
        <sz val="10"/>
        <color indexed="8"/>
        <rFont val="Calibri"/>
        <family val="2"/>
      </rPr>
      <t xml:space="preserve">DRUM </t>
    </r>
    <r>
      <rPr>
        <sz val="10"/>
        <color indexed="8"/>
        <rFont val="Calibri"/>
        <family val="2"/>
      </rPr>
      <t>UNIT  DR-2200 FAX 2840C</t>
    </r>
  </si>
  <si>
    <t>ΣΤΟΙΧΕΙΑ ΥΠΟΨΗΦΙΟΥ</t>
  </si>
  <si>
    <t>ΕΠΩΝΥΜΙΑ</t>
  </si>
  <si>
    <t>ΔΙΕΥΘΥΝΣΗ, Τ.Κ., ΠΟΛΗ ΕΔΡΑΣ</t>
  </si>
  <si>
    <t>ΤΗΛΕΦΩΝΟ/ΦΑΞ
EMAIL</t>
  </si>
  <si>
    <t>Α.Φ.Μ. / ΔΟΥ</t>
  </si>
  <si>
    <t>ΝΟΜΙΜΟΣ ΕΚΠΡΟΣΩΠΟΣ</t>
  </si>
  <si>
    <t>Α.Δ.Τ. (Νόμιμου Εκπροσώπου)</t>
  </si>
  <si>
    <t>Υπεύθυνος Επικοινωνίας</t>
  </si>
  <si>
    <t>ΠΕΡΙΓΡΑΦΗ
ΜΗΧΑΝΗΜΑΤΟΣ</t>
  </si>
  <si>
    <t>ΣΕΛΙΔΕΣ ΕΚΤΥΠΩΣΗΣ ΜΟΝΑΔΑΣ</t>
  </si>
  <si>
    <r>
      <t xml:space="preserve">LEXMARK MS810 / MX710 </t>
    </r>
    <r>
      <rPr>
        <b/>
        <sz val="10"/>
        <color indexed="8"/>
        <rFont val="Calibri"/>
        <family val="2"/>
      </rPr>
      <t>DRUM</t>
    </r>
    <r>
      <rPr>
        <sz val="10"/>
        <color indexed="8"/>
        <rFont val="Calibri"/>
        <family val="2"/>
      </rPr>
      <t xml:space="preserve"> 52Z 52D0Z00</t>
    </r>
  </si>
  <si>
    <r>
      <t xml:space="preserve">LEXMARK MS 821 &amp; MX722 </t>
    </r>
    <r>
      <rPr>
        <b/>
        <sz val="10"/>
        <color indexed="8"/>
        <rFont val="Calibri"/>
        <family val="2"/>
      </rPr>
      <t>DRUM</t>
    </r>
    <r>
      <rPr>
        <sz val="10"/>
        <color indexed="8"/>
        <rFont val="Calibri"/>
        <family val="2"/>
      </rPr>
      <t xml:space="preserve"> 58D0Z0E</t>
    </r>
  </si>
  <si>
    <t>ΤΕΜΑΧΙΑ
ΠΡΟΣ
ΠΡΟΜΗΘΕΙΑ</t>
  </si>
  <si>
    <t>ΕΚΤΥΠΩΤΗΣ
(LASER)</t>
  </si>
  <si>
    <t>ΕΚΤΥΠΩΤΗΣ 
(LASER)</t>
  </si>
  <si>
    <t>ΕΚΤΥΠΩΤΗΣ
(INKJET)</t>
  </si>
  <si>
    <t>ΕΚΤΥΠΩΤΗΣ 
(INKJET)</t>
  </si>
  <si>
    <t>ΕΚΤΥΠΩΤΗΣ
 (INKJET)</t>
  </si>
  <si>
    <t>ΠΟΛΥΜΗ-
ΧΑΝΗΜΑ</t>
  </si>
  <si>
    <t>ΠΟΛΥΜΗ-
ΧΑΝΗΜΑ
ΕΚΤΥΠΩΤΗΣ</t>
  </si>
  <si>
    <r>
      <t xml:space="preserve">OKI B411/412  44574302 </t>
    </r>
    <r>
      <rPr>
        <b/>
        <sz val="10"/>
        <color indexed="8"/>
        <rFont val="Calibri"/>
        <family val="2"/>
      </rPr>
      <t xml:space="preserve">Drum </t>
    </r>
    <r>
      <rPr>
        <sz val="10"/>
        <color indexed="8"/>
        <rFont val="Calibri"/>
        <family val="2"/>
      </rPr>
      <t>Unit</t>
    </r>
  </si>
  <si>
    <t xml:space="preserve">OKI MB451 </t>
  </si>
  <si>
    <r>
      <t xml:space="preserve"> OKI MB451 44574307</t>
    </r>
    <r>
      <rPr>
        <b/>
        <sz val="10"/>
        <color indexed="8"/>
        <rFont val="Calibri"/>
        <family val="2"/>
      </rPr>
      <t xml:space="preserve"> DRUM</t>
    </r>
  </si>
  <si>
    <r>
      <t xml:space="preserve">BROTHER </t>
    </r>
    <r>
      <rPr>
        <b/>
        <sz val="10"/>
        <color indexed="8"/>
        <rFont val="Calibri"/>
        <family val="2"/>
      </rPr>
      <t xml:space="preserve">DRUM </t>
    </r>
    <r>
      <rPr>
        <sz val="10"/>
        <color indexed="8"/>
        <rFont val="Calibri"/>
        <family val="2"/>
      </rPr>
      <t>2035</t>
    </r>
  </si>
  <si>
    <t xml:space="preserve">SHARP AR-310 Toner </t>
  </si>
  <si>
    <t>TOSHIBA  T4530 TONER για e-Studio 205L/255/305/355/455</t>
  </si>
  <si>
    <r>
      <t>LEXMARK MX521 56F0Z0E</t>
    </r>
    <r>
      <rPr>
        <b/>
        <sz val="10"/>
        <color indexed="8"/>
        <rFont val="Calibri"/>
        <family val="2"/>
      </rPr>
      <t xml:space="preserve"> 
DRUM</t>
    </r>
    <r>
      <rPr>
        <sz val="10"/>
        <color indexed="8"/>
        <rFont val="Calibri"/>
        <family val="2"/>
      </rPr>
      <t xml:space="preserve"> Imaging unit </t>
    </r>
  </si>
  <si>
    <r>
      <t xml:space="preserve">OKI C822 </t>
    </r>
    <r>
      <rPr>
        <sz val="10"/>
        <rFont val="Calibri"/>
        <family val="2"/>
      </rPr>
      <t xml:space="preserve">Black </t>
    </r>
    <r>
      <rPr>
        <b/>
        <sz val="10"/>
        <rFont val="Calibri"/>
        <family val="2"/>
      </rPr>
      <t xml:space="preserve">DRUM </t>
    </r>
    <r>
      <rPr>
        <sz val="10"/>
        <rFont val="Calibri"/>
        <family val="2"/>
      </rPr>
      <t>Cartridge 44844408</t>
    </r>
  </si>
  <si>
    <r>
      <t xml:space="preserve">OKI C822 </t>
    </r>
    <r>
      <rPr>
        <b/>
        <sz val="10"/>
        <color indexed="8"/>
        <rFont val="Calibri"/>
        <family val="2"/>
      </rPr>
      <t xml:space="preserve">Cyan </t>
    </r>
    <r>
      <rPr>
        <sz val="10"/>
        <color indexed="8"/>
        <rFont val="Calibri"/>
        <family val="2"/>
      </rPr>
      <t>DRUM Cartridge 44844407</t>
    </r>
  </si>
  <si>
    <r>
      <t xml:space="preserve">OKI C822 </t>
    </r>
    <r>
      <rPr>
        <b/>
        <sz val="10"/>
        <color indexed="8"/>
        <rFont val="Calibri"/>
        <family val="2"/>
      </rPr>
      <t>Magenta</t>
    </r>
    <r>
      <rPr>
        <sz val="10"/>
        <color indexed="8"/>
        <rFont val="Calibri"/>
        <family val="2"/>
      </rPr>
      <t xml:space="preserve"> DRUM Cartridge 44844406</t>
    </r>
  </si>
  <si>
    <r>
      <t xml:space="preserve">OKI C822 </t>
    </r>
    <r>
      <rPr>
        <b/>
        <sz val="10"/>
        <color indexed="8"/>
        <rFont val="Calibri"/>
        <family val="2"/>
      </rPr>
      <t>Yellow</t>
    </r>
    <r>
      <rPr>
        <sz val="10"/>
        <color indexed="8"/>
        <rFont val="Calibri"/>
        <family val="2"/>
      </rPr>
      <t xml:space="preserve"> DRUM Cartridge 44844405</t>
    </r>
  </si>
  <si>
    <r>
      <t xml:space="preserve">INK EPSON WORKFORCE 7210 27 T2702 </t>
    </r>
    <r>
      <rPr>
        <b/>
        <sz val="10"/>
        <color indexed="8"/>
        <rFont val="Calibri"/>
        <family val="2"/>
      </rPr>
      <t xml:space="preserve">CYAN </t>
    </r>
    <r>
      <rPr>
        <sz val="10"/>
        <color indexed="8"/>
        <rFont val="Calibri"/>
        <family val="2"/>
      </rPr>
      <t xml:space="preserve"> -300PGS  - 3,6ml</t>
    </r>
  </si>
  <si>
    <r>
      <t xml:space="preserve">INK EPSON WORKFORCE 7210 27 T 2703 </t>
    </r>
    <r>
      <rPr>
        <b/>
        <sz val="10"/>
        <color indexed="8"/>
        <rFont val="Calibri"/>
        <family val="2"/>
      </rPr>
      <t>MAGENTA</t>
    </r>
    <r>
      <rPr>
        <sz val="10"/>
        <color indexed="8"/>
        <rFont val="Calibri"/>
        <family val="2"/>
      </rPr>
      <t xml:space="preserve"> -300PGS - 3,6ml</t>
    </r>
  </si>
  <si>
    <r>
      <t xml:space="preserve">INK EPSON WORKFORCE 7210 27 T2704 </t>
    </r>
    <r>
      <rPr>
        <b/>
        <sz val="10"/>
        <color indexed="8"/>
        <rFont val="Calibri"/>
        <family val="2"/>
      </rPr>
      <t>YELLOW</t>
    </r>
    <r>
      <rPr>
        <sz val="10"/>
        <color indexed="8"/>
        <rFont val="Calibri"/>
        <family val="2"/>
      </rPr>
      <t xml:space="preserve"> -300PGS -3,6ml</t>
    </r>
  </si>
  <si>
    <t>INK EPSON WF C5210 T9441 BLACK
3K PGS</t>
  </si>
  <si>
    <r>
      <t xml:space="preserve">INK EPSON WF C5210 T9442 </t>
    </r>
    <r>
      <rPr>
        <b/>
        <sz val="10"/>
        <color indexed="8"/>
        <rFont val="Calibri"/>
        <family val="2"/>
      </rPr>
      <t xml:space="preserve">CYAN </t>
    </r>
    <r>
      <rPr>
        <sz val="10"/>
        <color indexed="8"/>
        <rFont val="Calibri"/>
        <family val="2"/>
      </rPr>
      <t xml:space="preserve">
3K PGS</t>
    </r>
  </si>
  <si>
    <r>
      <t xml:space="preserve">INK EPSON  WF C5210 T9443 </t>
    </r>
    <r>
      <rPr>
        <b/>
        <sz val="10"/>
        <color indexed="8"/>
        <rFont val="Calibri"/>
        <family val="2"/>
      </rPr>
      <t xml:space="preserve">MAGENTA </t>
    </r>
    <r>
      <rPr>
        <sz val="10"/>
        <color indexed="8"/>
        <rFont val="Calibri"/>
        <family val="2"/>
      </rPr>
      <t xml:space="preserve">
3K PGS</t>
    </r>
  </si>
  <si>
    <r>
      <t xml:space="preserve">INK EPSON WF C5210 T9444 </t>
    </r>
    <r>
      <rPr>
        <b/>
        <sz val="10"/>
        <color indexed="8"/>
        <rFont val="Calibri"/>
        <family val="2"/>
      </rPr>
      <t xml:space="preserve">YELLOW </t>
    </r>
    <r>
      <rPr>
        <sz val="10"/>
        <color indexed="8"/>
        <rFont val="Calibri"/>
        <family val="2"/>
      </rPr>
      <t xml:space="preserve">
3K PGS</t>
    </r>
  </si>
  <si>
    <t xml:space="preserve">EPSON L1110 ECO TANK INK BOTTLE 
BLACK C13T00S14A </t>
  </si>
  <si>
    <r>
      <t xml:space="preserve">EPSON L1110 ECO TANK INK BOTTLE 
</t>
    </r>
    <r>
      <rPr>
        <b/>
        <sz val="10"/>
        <color indexed="8"/>
        <rFont val="Calibri"/>
        <family val="2"/>
      </rPr>
      <t>CYAN</t>
    </r>
    <r>
      <rPr>
        <sz val="10"/>
        <color indexed="8"/>
        <rFont val="Calibri"/>
        <family val="2"/>
      </rPr>
      <t xml:space="preserve">  C13T00S24A</t>
    </r>
  </si>
  <si>
    <r>
      <t xml:space="preserve">EPSON L1110 ECO TANK INK BOTTLE </t>
    </r>
    <r>
      <rPr>
        <b/>
        <sz val="10"/>
        <color indexed="8"/>
        <rFont val="Calibri"/>
        <family val="2"/>
      </rPr>
      <t>MAGENTA</t>
    </r>
    <r>
      <rPr>
        <sz val="10"/>
        <color indexed="8"/>
        <rFont val="Calibri"/>
        <family val="2"/>
      </rPr>
      <t xml:space="preserve"> C13T00S34A</t>
    </r>
  </si>
  <si>
    <r>
      <t xml:space="preserve">EPSON L1110 ECO TANK INK BOTTLE </t>
    </r>
    <r>
      <rPr>
        <b/>
        <sz val="10"/>
        <color indexed="8"/>
        <rFont val="Calibri"/>
        <family val="2"/>
      </rPr>
      <t>YELLOW</t>
    </r>
    <r>
      <rPr>
        <sz val="10"/>
        <color indexed="8"/>
        <rFont val="Calibri"/>
        <family val="2"/>
      </rPr>
      <t xml:space="preserve"> C13T00S44A</t>
    </r>
  </si>
  <si>
    <t>ΕΚΤΥΠΩΤΗΣ 
ΠΟΛΥΜ/ΜΑ</t>
  </si>
  <si>
    <t>ΕΙΔΟΣ 
ΜΗΧΑΝ/ΤΟΣ</t>
  </si>
  <si>
    <t>ΠΕΡΙΓΡΑΦΗ 
ΜΗΧΑΝΗΜΑΤΟΣ</t>
  </si>
  <si>
    <t>ΤΥΠΟΣ: TONER - INK - DRUM 
(ΓΝΗΣΙΑ)</t>
  </si>
  <si>
    <r>
      <rPr>
        <b/>
        <sz val="12"/>
        <color indexed="8"/>
        <rFont val="Calibri"/>
        <family val="2"/>
      </rPr>
      <t xml:space="preserve">ΤΜΗΜΑ 2 </t>
    </r>
    <r>
      <rPr>
        <b/>
        <sz val="11"/>
        <color indexed="8"/>
        <rFont val="Calibri"/>
        <family val="2"/>
      </rPr>
      <t xml:space="preserve">- </t>
    </r>
    <r>
      <rPr>
        <b/>
        <sz val="12"/>
        <color indexed="8"/>
        <rFont val="Calibri"/>
        <family val="2"/>
      </rPr>
      <t xml:space="preserve">ΓΝΗΣΙΑ </t>
    </r>
    <r>
      <rPr>
        <b/>
        <sz val="11"/>
        <color indexed="8"/>
        <rFont val="Calibri"/>
        <family val="2"/>
      </rPr>
      <t xml:space="preserve">ΑΝΑΛΩΣΙΜΑ ΕΙΔΗ ΕΚΤΥΠΩΣΗΣ </t>
    </r>
    <r>
      <rPr>
        <b/>
        <sz val="12"/>
        <color indexed="8"/>
        <rFont val="Calibri"/>
        <family val="2"/>
      </rPr>
      <t xml:space="preserve">ΓΙΑ ΕΠΑΓΓΕΛΜΑΤΙΚΑ ΜΗΧΑΝΗΜΑΤΑ </t>
    </r>
    <r>
      <rPr>
        <b/>
        <sz val="10"/>
        <color indexed="8"/>
        <rFont val="Calibri"/>
        <family val="2"/>
      </rPr>
      <t xml:space="preserve">(βαρέως τύπου) </t>
    </r>
    <r>
      <rPr>
        <b/>
        <sz val="11"/>
        <color indexed="8"/>
        <rFont val="Calibri"/>
        <family val="2"/>
      </rPr>
      <t>/  CPV:30192110-5</t>
    </r>
  </si>
  <si>
    <t xml:space="preserve">Ημερομηνία: </t>
  </si>
  <si>
    <t>Για τον προσφέροντα</t>
  </si>
  <si>
    <r>
      <rPr>
        <i/>
        <sz val="11"/>
        <color indexed="8"/>
        <rFont val="Calibri"/>
        <family val="2"/>
      </rPr>
      <t>Υπογραφή - Σφραγίδα</t>
    </r>
    <r>
      <rPr>
        <sz val="11"/>
        <color theme="1"/>
        <rFont val="Calibri"/>
        <family val="2"/>
      </rPr>
      <t xml:space="preserve">
</t>
    </r>
    <r>
      <rPr>
        <sz val="9"/>
        <color indexed="8"/>
        <rFont val="Calibri"/>
        <family val="2"/>
      </rPr>
      <t>(Ονοματεπώνυμο εκπροσώπου)</t>
    </r>
  </si>
  <si>
    <t>OKI ES 7131 /
7170dn mfp</t>
  </si>
  <si>
    <t xml:space="preserve">OKI ES7131/
7170 </t>
  </si>
  <si>
    <t>EPSON WORK 
FORCE C8690</t>
  </si>
  <si>
    <t>EPSON WORKFORCE 
PRO WF-C879RDTWFC</t>
  </si>
  <si>
    <t>ΠΟΛΥΜΗΧ/ΜΑ</t>
  </si>
  <si>
    <r>
      <t xml:space="preserve">OKI ES 7131/ 7170  </t>
    </r>
    <r>
      <rPr>
        <b/>
        <sz val="10"/>
        <color indexed="8"/>
        <rFont val="Calibri"/>
        <family val="2"/>
      </rPr>
      <t>Black</t>
    </r>
    <r>
      <rPr>
        <sz val="10"/>
        <color indexed="8"/>
        <rFont val="Calibri"/>
        <family val="2"/>
      </rPr>
      <t xml:space="preserve"> toner 
45460502 36K</t>
    </r>
  </si>
  <si>
    <r>
      <t>OKI ES7131/7170</t>
    </r>
    <r>
      <rPr>
        <b/>
        <sz val="10"/>
        <color indexed="8"/>
        <rFont val="Calibri"/>
        <family val="2"/>
      </rPr>
      <t xml:space="preserve"> Drum
</t>
    </r>
    <r>
      <rPr>
        <sz val="10"/>
        <color indexed="8"/>
        <rFont val="Calibri"/>
        <family val="2"/>
      </rPr>
      <t xml:space="preserve"> (45456302) 72k</t>
    </r>
  </si>
  <si>
    <r>
      <t xml:space="preserve">EPSON WF C8690 
C13T04A140 </t>
    </r>
    <r>
      <rPr>
        <b/>
        <sz val="10"/>
        <color indexed="8"/>
        <rFont val="Calibri"/>
        <family val="2"/>
      </rPr>
      <t xml:space="preserve">BLACK </t>
    </r>
    <r>
      <rPr>
        <sz val="10"/>
        <color indexed="8"/>
        <rFont val="Calibri"/>
        <family val="2"/>
      </rPr>
      <t>XXL</t>
    </r>
  </si>
  <si>
    <r>
      <t xml:space="preserve">EPSON WF C8690 
C13T04A240 </t>
    </r>
    <r>
      <rPr>
        <b/>
        <sz val="10"/>
        <color indexed="8"/>
        <rFont val="Calibri"/>
        <family val="2"/>
      </rPr>
      <t>CYAN</t>
    </r>
    <r>
      <rPr>
        <sz val="10"/>
        <color indexed="8"/>
        <rFont val="Calibri"/>
        <family val="2"/>
      </rPr>
      <t xml:space="preserve"> XXL</t>
    </r>
  </si>
  <si>
    <r>
      <t xml:space="preserve">EPSON WF C8690 
C13T04A340 </t>
    </r>
    <r>
      <rPr>
        <b/>
        <sz val="10"/>
        <color indexed="8"/>
        <rFont val="Calibri"/>
        <family val="2"/>
      </rPr>
      <t xml:space="preserve">MAGENTA </t>
    </r>
    <r>
      <rPr>
        <sz val="10"/>
        <color indexed="8"/>
        <rFont val="Calibri"/>
        <family val="2"/>
      </rPr>
      <t>XXL</t>
    </r>
  </si>
  <si>
    <r>
      <t xml:space="preserve">EPSON WF C8690 
C13T04A440 </t>
    </r>
    <r>
      <rPr>
        <b/>
        <sz val="10"/>
        <color indexed="8"/>
        <rFont val="Calibri"/>
        <family val="2"/>
      </rPr>
      <t>YELLOW</t>
    </r>
    <r>
      <rPr>
        <sz val="10"/>
        <color indexed="8"/>
        <rFont val="Calibri"/>
        <family val="2"/>
      </rPr>
      <t xml:space="preserve"> XXL</t>
    </r>
  </si>
  <si>
    <r>
      <rPr>
        <b/>
        <sz val="12"/>
        <color indexed="8"/>
        <rFont val="Calibri"/>
        <family val="2"/>
      </rPr>
      <t xml:space="preserve">ΤΜΗΜΑ 3 </t>
    </r>
    <r>
      <rPr>
        <b/>
        <sz val="11"/>
        <color indexed="8"/>
        <rFont val="Calibri"/>
        <family val="2"/>
      </rPr>
      <t>- ΙΣΟΔΥΝΑΜΑ (ΣΥΜΒΑΤΑ ή ΑΝΑΚΑΤΑΣΚΕΥΑΣΜΕΝΑ) ΑΝΑΛΩΣΙΜΑ ΕΙΔΗ ΕΚΤΥΠΩΣΗΣ  /  CPV:30192110-5</t>
    </r>
  </si>
  <si>
    <r>
      <t>ΤΜΗΜΑ 1 -</t>
    </r>
    <r>
      <rPr>
        <b/>
        <sz val="11"/>
        <color indexed="8"/>
        <rFont val="Calibri"/>
        <family val="2"/>
      </rPr>
      <t xml:space="preserve"> ΓΝΗΣΙΑ ΑΝΑΛΩΣΙΜΑ ΕΙΔΗ ΕΚΤΥΠΩΣΗΣ  /  CPV:30192110-5</t>
    </r>
  </si>
  <si>
    <t>ΤΕΜΑΧΙΑ ΠΡΟΣ ΠΡΟΜΗΘΕΙΑ</t>
  </si>
  <si>
    <t>ΠΕΡΙΓΡΑΦΗ
ΜΗΧΑΝ/ΤΟΣ
ή ΣΥΣΚΕΥΗΣ</t>
  </si>
  <si>
    <t>ΤΥΠΟΣ: TONER - INK - DRUM 
(ΣΥΜΒΑΤΑ)</t>
  </si>
  <si>
    <t>ΜΟΝΑΔΑ 
ΜΕΤΡΗΣΗΣ</t>
  </si>
  <si>
    <t>ΕΠΩΝΥΜΙΑ :</t>
  </si>
  <si>
    <t>ΔΙΕΥΘΥΝΣΗ, Τ.Κ., ΠΟΛΗ ΕΔΡΑΣ :</t>
  </si>
  <si>
    <t>ΤΗΛΕΦΩΝΟ / ΦΑΞ  / EMAIL :</t>
  </si>
  <si>
    <t>ΝΟΜΙΜΟΣ ΕΚΠΡΟΣΩΠΟΣ :</t>
  </si>
  <si>
    <t>Α.Δ.Τ. (Νόμιμου Εκπροσώπου) :</t>
  </si>
  <si>
    <t>Υπεύθυνος Επικοινωνίας :</t>
  </si>
  <si>
    <t>ΠΑΚΕΤΟ
10 ΤΕΜ</t>
  </si>
  <si>
    <t>ΠΑΚΕΤΟ  
100 ΤΕΜ</t>
  </si>
  <si>
    <t>Συρράματα συρραπτικού  Ν° 24/6</t>
  </si>
  <si>
    <t>Συρράματα συρραπτικού  Ν° 64</t>
  </si>
  <si>
    <t>Συρραπτικό χειρός για σύρματα Ν° 64</t>
  </si>
  <si>
    <t>Συρραπτικό μεγάλο γραφείου 
για σύρματα Ν° 923/8, 923/12, 923/14, 923/23</t>
  </si>
  <si>
    <t xml:space="preserve">Συρραπτικό χειρός  μεταλλικό ενισχυμένο
για σύρματα 24/6  </t>
  </si>
  <si>
    <t>Συρράματα συρραπτικού  Ν° 24/8</t>
  </si>
  <si>
    <t xml:space="preserve">Βάση σελοτέιπ </t>
  </si>
  <si>
    <r>
      <t xml:space="preserve">Βιβλίο Διεκπεραίωσης Εγγράφων </t>
    </r>
    <r>
      <rPr>
        <b/>
        <sz val="11"/>
        <color indexed="8"/>
        <rFont val="Calibri"/>
        <family val="2"/>
      </rPr>
      <t>Ν° 526 11Χ25</t>
    </r>
    <r>
      <rPr>
        <sz val="11"/>
        <color theme="1"/>
        <rFont val="Calibri"/>
        <family val="2"/>
      </rPr>
      <t xml:space="preserve"> 
Φύλλων 100</t>
    </r>
  </si>
  <si>
    <t>Ετικέτες αυτοκόλλητες  Α4</t>
  </si>
  <si>
    <r>
      <t xml:space="preserve">Ετικέτες αυτοκόλλητες  Α4 </t>
    </r>
    <r>
      <rPr>
        <b/>
        <sz val="11"/>
        <rFont val="Calibri"/>
        <family val="2"/>
      </rPr>
      <t>70 x 37,12mm</t>
    </r>
  </si>
  <si>
    <t>ΣΥΝΟΛΙΚΗ ΠΟΣΟΤΗΤΑ ΔΗΜΟΣΙΑΣ ΣΥΜΒΑΣΗΣ</t>
  </si>
  <si>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ΣΥΝΟΛΙΚΗ ΑΞΙΑ χωρίς Φ.Π.Α.</t>
    </r>
  </si>
  <si>
    <t>ΤΙΜΗ 
ΑΝΑ ΜΟΝΑΔΑ 
χωρίς Φ.Π.Α.</t>
  </si>
  <si>
    <r>
      <rPr>
        <b/>
        <vertAlign val="super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ΣΥΝΟΛΙΚΗ ΑΞΙΑ χωρίς Φ.Π.Α.</t>
    </r>
  </si>
  <si>
    <r>
      <rPr>
        <b/>
        <vertAlign val="super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 xml:space="preserve">ΣΥΝΟΛΙΚΗ ΑΞΙΑ χωρίς Φ.Π.Α. </t>
    </r>
  </si>
  <si>
    <t>ΤΙΜΗ 
ΑΝΑ 
ΜΟΝΑΔΑ 
χωρίς Φ.Π.Α.</t>
  </si>
  <si>
    <t>ΣΥΝΟΛΙΚΗ ΤΙΜΗ 
ΑΝΑ ΕΙΔΟΣ
χωρίς Φ.Π.Α.</t>
  </si>
  <si>
    <t>ΤΜΗΜΑ 4 - ΕΙΔΗ ΓΡΑΦΙΚΗΣ ΥΛΗΣ  /  CPV:30192700-8</t>
  </si>
  <si>
    <t>ΣΥΝΟΛΙΚΗ 
ΤΙΜΗ 
ΑΝΑ ΕΙΔΟΣ
χωρίς Φ.Π.Α.</t>
  </si>
  <si>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ΣΥΝΟΛΙΚΗ ΑΞΙΑ    χωρίς    Φ.Π.Α.</t>
    </r>
  </si>
  <si>
    <t>ΤΜΗΜΑ 5 - ΦΩΤΟΑΝΤΙΓΡΑΦΙΚΟ ΧΑΡΤΙ  /  CPV: 30197643-5</t>
  </si>
  <si>
    <t xml:space="preserve">ΣΥΝΟΛΙΚΗ ΠΟΣΟΤΗΤΑ ΔΗΜΟΣΙΑΣ ΣΥΜΒΑΣΗΣ  (σε δεσμίδες) </t>
  </si>
  <si>
    <r>
      <rPr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ΣΥΝΟΛΙΚΗ ΑΞΙΑ    χωρίς    Φ.Π.Α.</t>
    </r>
  </si>
  <si>
    <t>Φ.Π.Α.   24%</t>
  </si>
  <si>
    <t>ΤΕΜΑΧΙΑ 
ΠΡΟΣ ΠΡΟΜΗΘΕΙΑ</t>
  </si>
  <si>
    <t>ΠΕΡΙΓΡΑΦΗ  ΕΙΔΟΥΣ</t>
  </si>
  <si>
    <r>
      <rPr>
        <vertAlign val="superscript"/>
        <sz val="8"/>
        <color indexed="8"/>
        <rFont val="Calibri"/>
        <family val="2"/>
      </rPr>
      <t xml:space="preserve">2 </t>
    </r>
    <r>
      <rPr>
        <sz val="8"/>
        <color indexed="8"/>
        <rFont val="Calibri"/>
        <family val="2"/>
      </rPr>
      <t xml:space="preserve"> Να γίνει επαλήθευση των αριθμητικών συνόλων και με </t>
    </r>
    <r>
      <rPr>
        <i/>
        <sz val="8"/>
        <color indexed="8"/>
        <rFont val="Calibri"/>
        <family val="2"/>
      </rPr>
      <t>αριθμομηχανή ρυθμισμένη σε δύο δεκαδικά ψηφία</t>
    </r>
    <r>
      <rPr>
        <sz val="8"/>
        <color indexed="8"/>
        <rFont val="Calibri"/>
        <family val="2"/>
      </rPr>
      <t xml:space="preserve"> για το λόγο ότι πολλές φορές  το πρόγραμμα του excel στις αθροίσεις εμφανίζει σφάλματα στα δεκαδικά ψηφία.</t>
    </r>
  </si>
  <si>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ΣΥΝΟΛΙΚΗ ΑΞΙΑ  με Φ.Π.Α.</t>
    </r>
  </si>
  <si>
    <r>
      <rPr>
        <vertAlign val="superscript"/>
        <sz val="8"/>
        <color indexed="8"/>
        <rFont val="Calibri"/>
        <family val="2"/>
      </rPr>
      <t xml:space="preserve">3 </t>
    </r>
    <r>
      <rPr>
        <b/>
        <sz val="8"/>
        <color indexed="8"/>
        <rFont val="Calibri"/>
        <family val="2"/>
      </rPr>
      <t>Η συνολική προσφερόμενη αξία με Φ.Π.Α. δεν δύναται να υπερβαίνει το ύψος της προϋπολογισθείσας δαπάνης για το σύνολο των ειδών του Τμήματος 1, σύμφωνα με όσα ειδικότερα ορίζονται στο Παράρτημα Ι της παρούσας Διακήρυξης.</t>
    </r>
  </si>
  <si>
    <r>
      <rPr>
        <vertAlign val="superscript"/>
        <sz val="8"/>
        <color indexed="8"/>
        <rFont val="Calibri"/>
        <family val="2"/>
      </rPr>
      <t xml:space="preserve">3 </t>
    </r>
    <r>
      <rPr>
        <b/>
        <sz val="8"/>
        <color indexed="8"/>
        <rFont val="Calibri"/>
        <family val="2"/>
      </rPr>
      <t>Η συνολική προσφερόμενη αξία με Φ.Π.Α. δεν δύναται να υπερβαίνει το ύψος της προϋπολογισθείσας δαπάνης για το σύνολο των ειδών του Τμήματος 2, σύμφωνα με όσα ειδικότερα ορίζονται στο Παράρτημα Ι της παρούσας Διακήρυξης.</t>
    </r>
  </si>
  <si>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 xml:space="preserve">ΣΥΝΟΛΙΚΗ ΑΞΙΑ με Φ.Π.Α. </t>
    </r>
  </si>
  <si>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Η συνολική προσφερόμενη αξία με Φ.Π.Α. δεν δύναται να υπερβαίνει το ύψος της προϋπολογισθείσας δαπάνης για το σύνολο των ειδών του Τμήματος 3, σύμφωνα με όσα ειδικότερα ορίζονται στο Παράρτημα Ι της παρούσας Διακήρυξης.</t>
    </r>
  </si>
  <si>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ΣΥΝΟΛΙΚΗ ΑΞΙΑ    με    Φ.Π.Α.</t>
    </r>
  </si>
  <si>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Η συνολική προσφερόμενη αξία με Φ.Π.Α. δεν δύναται να υπερβαίνει το ύψος της προϋπολογισθείσας δαπάνης για το σύνολο των ειδών του Τμήματος 5, σύμφωνα με όσα ειδικότερα ορίζονται στο Παράρτημα Ι της παρούσας Διακήρυξης.</t>
    </r>
  </si>
  <si>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Η συνολική προσφερόμενη αξία με Φ.Π.Α. δεν δύναται να υπερβαίνει το ύψος της προϋπολογισθείσας δαπάνης για το σύνολο των ειδών του Τμήματος 4, σύμφωνα με όσα ειδικότερα ορίζονται στο Παράρτημα Ι της παρούσας Διακήρυξης.</t>
    </r>
  </si>
  <si>
    <r>
      <t xml:space="preserve">Μαρκαδόρος διαγράμμισης φωσφοριζέ </t>
    </r>
    <r>
      <rPr>
        <b/>
        <sz val="11"/>
        <color indexed="8"/>
        <rFont val="Calibri"/>
        <family val="2"/>
      </rPr>
      <t>κίτρινοι</t>
    </r>
  </si>
  <si>
    <r>
      <t xml:space="preserve">Μαρκαδόρος διαγράμμισης φωσφοριζέ </t>
    </r>
    <r>
      <rPr>
        <b/>
        <sz val="11"/>
        <color indexed="8"/>
        <rFont val="Calibri"/>
        <family val="2"/>
      </rPr>
      <t>πορτοκαλί</t>
    </r>
  </si>
  <si>
    <r>
      <t xml:space="preserve">Μαρκαδόρος διαγράμμισης φωσφοριζέ </t>
    </r>
    <r>
      <rPr>
        <b/>
        <sz val="11"/>
        <color indexed="8"/>
        <rFont val="Calibri"/>
        <family val="2"/>
      </rPr>
      <t>πράσινοι</t>
    </r>
  </si>
  <si>
    <r>
      <t xml:space="preserve">Μαρκαδόρος διαγράμμισης φωσφοριζέ  </t>
    </r>
    <r>
      <rPr>
        <b/>
        <sz val="11"/>
        <color indexed="8"/>
        <rFont val="Calibri"/>
        <family val="2"/>
      </rPr>
      <t>ροζ</t>
    </r>
  </si>
  <si>
    <r>
      <t xml:space="preserve">Μαρκαδόρος ψιλής γραφής </t>
    </r>
    <r>
      <rPr>
        <b/>
        <sz val="11"/>
        <color indexed="8"/>
        <rFont val="Calibri"/>
        <family val="2"/>
      </rPr>
      <t>0,4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μαύροι</t>
    </r>
    <r>
      <rPr>
        <sz val="11"/>
        <color theme="1"/>
        <rFont val="Calibri"/>
        <family val="2"/>
      </rPr>
      <t xml:space="preserve"> </t>
    </r>
  </si>
  <si>
    <r>
      <t xml:space="preserve">Μαρκοδόρος ψιλής γραφής </t>
    </r>
    <r>
      <rPr>
        <b/>
        <sz val="11"/>
        <color indexed="8"/>
        <rFont val="Calibri"/>
        <family val="2"/>
      </rPr>
      <t>0,4 κόκκινοι</t>
    </r>
    <r>
      <rPr>
        <sz val="11"/>
        <color theme="1"/>
        <rFont val="Calibri"/>
        <family val="2"/>
      </rPr>
      <t xml:space="preserve"> </t>
    </r>
  </si>
  <si>
    <r>
      <t>Μαρκοδόρος ψιλής γραφής</t>
    </r>
    <r>
      <rPr>
        <b/>
        <sz val="11"/>
        <color indexed="8"/>
        <rFont val="Calibri"/>
        <family val="2"/>
      </rPr>
      <t xml:space="preserve"> 0,4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μπλε</t>
    </r>
    <r>
      <rPr>
        <sz val="11"/>
        <color theme="1"/>
        <rFont val="Calibri"/>
        <family val="2"/>
      </rPr>
      <t xml:space="preserve"> </t>
    </r>
  </si>
  <si>
    <r>
      <t xml:space="preserve">Μαρκαδόρος ψιλής γραφής </t>
    </r>
    <r>
      <rPr>
        <b/>
        <sz val="11"/>
        <color indexed="8"/>
        <rFont val="Calibri"/>
        <family val="2"/>
      </rPr>
      <t>0,7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μπλέ</t>
    </r>
  </si>
  <si>
    <t>Μολύβι απλής γραφής Η2Β</t>
  </si>
  <si>
    <t>Α.Φ.Μ. / ΔΟΥ :</t>
  </si>
  <si>
    <r>
      <rPr>
        <vertAlign val="superscript"/>
        <sz val="8"/>
        <color indexed="8"/>
        <rFont val="Calibri"/>
        <family val="2"/>
      </rPr>
      <t>1</t>
    </r>
    <r>
      <rPr>
        <sz val="8"/>
        <color indexed="8"/>
        <rFont val="Calibri"/>
        <family val="2"/>
      </rPr>
      <t xml:space="preserve">  Προσαρμόζεται κατά περίπτωση: 1)  </t>
    </r>
    <r>
      <rPr>
        <u val="single"/>
        <sz val="8"/>
        <color indexed="8"/>
        <rFont val="Calibri"/>
        <family val="2"/>
      </rPr>
      <t>Σε περίπτωση φυσικού προσώπου</t>
    </r>
    <r>
      <rPr>
        <sz val="8"/>
        <color indexed="8"/>
        <rFont val="Calibri"/>
        <family val="2"/>
      </rPr>
      <t>: «Ο υπογράφων (Όνομα- Επώνυμο- Πατρώνυμο-Α.Δ.Τ.) και αναφορικά με τον συνοπτικό διαγωνισμό για την «Προμήθεια αναλωσίμων ειδών (αυθεντικών ή ισοδύναμων) εκτύπωσης.......),     2)</t>
    </r>
    <r>
      <rPr>
        <u val="single"/>
        <sz val="8"/>
        <color indexed="8"/>
        <rFont val="Calibri"/>
        <family val="2"/>
      </rPr>
      <t xml:space="preserve"> Σε περίπτωση ένωσης κ.λ.π.</t>
    </r>
    <r>
      <rPr>
        <sz val="8"/>
        <color indexed="8"/>
        <rFont val="Calibri"/>
        <family val="2"/>
      </rPr>
      <t xml:space="preserve">: «Οι υπογράφοντες  1. (Όνομα- Επώνυμο- Πατρώνυμο-Α.Δ.Τ.), 2. (.), 3. (.) […]  με την ιδιότητα μας ως νόμιμων εκπροσώπων των νομικών προσώπων: 1. (Επωνυμία και νομική μορφή, έδρα, ΑΦ.Μ.- Δ.Ο.Υ.), 2. (.), 3. (.) […],που δυνάμει του από [….] συμφωνητικού συνέστησαν ένωση για τη συμμετοχή τους στον συνοπτικό διαγωνισμό για την «Προμήθεια αναλωσίμων ειδών (αυθεντικών ή ισοδύναμων) εκτύπωσης, ειδών γραφικής ύλης και φωτοαντιγραφικού χαρτιού για την κάλυψη των αναγκών των οργανικών μονάδων της Αποκεντρωμένης Διοίκησης Κρήτης για το έτος 2021 και μέχρι 28-02-2022», όπως αυτή περιγράφεται στην με αρ. πρωτ. …………………………………………………… (ΑΔΑΜ: ………………………….………..) Διακήρυξη, υποβάλλουμε την παρακάτω προσφορά: […]» </t>
    </r>
  </si>
  <si>
    <r>
      <rPr>
        <b/>
        <vertAlign val="superscript"/>
        <sz val="8"/>
        <color indexed="8"/>
        <rFont val="Calibri"/>
        <family val="2"/>
      </rPr>
      <t>1</t>
    </r>
    <r>
      <rPr>
        <sz val="8"/>
        <color indexed="8"/>
        <rFont val="Calibri"/>
        <family val="2"/>
      </rPr>
      <t xml:space="preserve">  Προσαρμόζεται κατά περίπτωση: 1)  </t>
    </r>
    <r>
      <rPr>
        <u val="single"/>
        <sz val="8"/>
        <color indexed="8"/>
        <rFont val="Calibri"/>
        <family val="2"/>
      </rPr>
      <t>Σε περίπτωση φυσικού προσώπου</t>
    </r>
    <r>
      <rPr>
        <sz val="8"/>
        <color indexed="8"/>
        <rFont val="Calibri"/>
        <family val="2"/>
      </rPr>
      <t>: «Ο υπογράφων (</t>
    </r>
    <r>
      <rPr>
        <i/>
        <sz val="8"/>
        <color indexed="8"/>
        <rFont val="Calibri"/>
        <family val="2"/>
      </rPr>
      <t>Όνομα- Επώνυμο- Πατρώνυμο-Α.Δ.Τ</t>
    </r>
    <r>
      <rPr>
        <sz val="8"/>
        <color indexed="8"/>
        <rFont val="Calibri"/>
        <family val="2"/>
      </rPr>
      <t xml:space="preserve">.) και αναφορικά με τον συνοπτικό διαγωνισμό </t>
    </r>
    <r>
      <rPr>
        <sz val="8"/>
        <color indexed="8"/>
        <rFont val="Calibri"/>
        <family val="2"/>
      </rPr>
      <t xml:space="preserve">για την «Προμήθεια αναλωσίμων ειδών (αυθεντικών ή ισοδύναμων) εκτύπωσης.......),  </t>
    </r>
    <r>
      <rPr>
        <sz val="8"/>
        <color indexed="8"/>
        <rFont val="Calibri"/>
        <family val="2"/>
      </rPr>
      <t xml:space="preserve"> 2) </t>
    </r>
    <r>
      <rPr>
        <u val="single"/>
        <sz val="8"/>
        <color indexed="8"/>
        <rFont val="Calibri"/>
        <family val="2"/>
      </rPr>
      <t>Σε περίπτωση ένωσης κ.λ.π.:</t>
    </r>
    <r>
      <rPr>
        <sz val="8"/>
        <color indexed="8"/>
        <rFont val="Calibri"/>
        <family val="2"/>
      </rPr>
      <t xml:space="preserve"> «Οι υπογράφοντες  1. </t>
    </r>
    <r>
      <rPr>
        <i/>
        <sz val="8"/>
        <color indexed="8"/>
        <rFont val="Calibri"/>
        <family val="2"/>
      </rPr>
      <t>(Όνομα- Επώνυμο- Πατρώνυμο-Α.Δ.Τ.), 2. (.), 3. (.) […]</t>
    </r>
    <r>
      <rPr>
        <sz val="8"/>
        <color indexed="8"/>
        <rFont val="Calibri"/>
        <family val="2"/>
      </rPr>
      <t xml:space="preserve">  με την ιδιότητα μας ως νόμιμων εκπροσώπων των νομικών προσώπων: 1. </t>
    </r>
    <r>
      <rPr>
        <i/>
        <sz val="8"/>
        <color indexed="8"/>
        <rFont val="Calibri"/>
        <family val="2"/>
      </rPr>
      <t xml:space="preserve">(Επωνυμία και νομική μορφή, έδρα, ΑΦ.Μ.- Δ.Ο.Υ.), 2. (.), 3. (.) </t>
    </r>
    <r>
      <rPr>
        <sz val="8"/>
        <color indexed="8"/>
        <rFont val="Calibri"/>
        <family val="2"/>
      </rPr>
      <t xml:space="preserve">[…],που δυνάμει του από [….] συμφωνητικού συνέστησαν ένωση για τη συμμετοχή τους στον συνοπτικό διαγωνισμό </t>
    </r>
    <r>
      <rPr>
        <sz val="8"/>
        <color indexed="8"/>
        <rFont val="Calibri"/>
        <family val="2"/>
      </rPr>
      <t>για την «Προμήθεια αναλωσίμων ειδών (αυθεντικών ή ισοδύναμων) εκτύπωσης, ειδών γραφικής ύλης και φωτοαντιγραφικού χαρτιού για την κάλυψη των αναγκών των οργανικών μονάδων της Αποκεντρωμένης Διοίκησης Κρήτης για το έτος 2021 και μέχρι 28-02-2022»</t>
    </r>
    <r>
      <rPr>
        <sz val="8"/>
        <color indexed="8"/>
        <rFont val="Calibri"/>
        <family val="2"/>
      </rPr>
      <t xml:space="preserve">, όπως αυτή περιγράφεται στην με αρ. πρωτ. …………………………………………………… (ΑΔΑΜ: ………………………….………..) Διακήρυξη, υποβάλλουμε την παρακάτω προσφορά: […]» </t>
    </r>
  </si>
  <si>
    <r>
      <rPr>
        <vertAlign val="superscript"/>
        <sz val="8"/>
        <color indexed="8"/>
        <rFont val="Calibri"/>
        <family val="2"/>
      </rPr>
      <t>1</t>
    </r>
    <r>
      <rPr>
        <sz val="8"/>
        <color indexed="8"/>
        <rFont val="Calibri"/>
        <family val="2"/>
      </rPr>
      <t xml:space="preserve">  Προσαρμόζεται κατά περίπτωση: 1)  </t>
    </r>
    <r>
      <rPr>
        <u val="single"/>
        <sz val="8"/>
        <color indexed="8"/>
        <rFont val="Calibri"/>
        <family val="2"/>
      </rPr>
      <t>Σε περίπτωση φυσικού προσώπου</t>
    </r>
    <r>
      <rPr>
        <sz val="8"/>
        <color indexed="8"/>
        <rFont val="Calibri"/>
        <family val="2"/>
      </rPr>
      <t xml:space="preserve">: «Ο υπογράφων (Όνομα- Επώνυμο- Πατρώνυμο-Α.Δ.Τ.) και αναφορικά με τον συνοπτικό διαγωνισμό για την «Προμήθεια αναλωσίμων ειδών (αυθεντικών ή ισοδύναμων) εκτύπωσης.......),     2) </t>
    </r>
    <r>
      <rPr>
        <u val="single"/>
        <sz val="8"/>
        <color indexed="8"/>
        <rFont val="Calibri"/>
        <family val="2"/>
      </rPr>
      <t>Σε περίπτωση ένωσης κ.λ.π.</t>
    </r>
    <r>
      <rPr>
        <sz val="8"/>
        <color indexed="8"/>
        <rFont val="Calibri"/>
        <family val="2"/>
      </rPr>
      <t xml:space="preserve">: «Οι υπογράφοντες  1. (Όνομα- Επώνυμο- Πατρώνυμο-Α.Δ.Τ.), 2. (.), 3. (.) […]  με την ιδιότητα μας ως νόμιμων εκπροσώπων των νομικών προσώπων: 1. (Επωνυμία και νομική μορφή, έδρα, ΑΦ.Μ.- Δ.Ο.Υ.), 2. (.), 3. (.) […],που δυνάμει του από [….] συμφωνητικού συνέστησαν ένωση για τη συμμετοχή τους στον συνοπτικό διαγωνισμό για την «Προμήθεια αναλωσίμων ειδών (αυθεντικών ή ισοδύναμων) εκτύπωσης, ειδών γραφικής ύλης και φωτοαντιγραφικού χαρτιού για την κάλυψη των αναγκών των οργανικών μονάδων της Αποκεντρωμένης Διοίκησης Κρήτης για το έτος 2021 και μέχρι 28-02-2022», όπως αυτή περιγράφεται στην με αρ. πρωτ. …………………………………………………… (ΑΔΑΜ: ………………………….………..) Διακήρυξη, υποβάλλουμε την παρακάτω προσφορά: […]» </t>
    </r>
  </si>
  <si>
    <r>
      <rPr>
        <vertAlign val="superscript"/>
        <sz val="8"/>
        <color indexed="8"/>
        <rFont val="Calibri"/>
        <family val="2"/>
      </rPr>
      <t xml:space="preserve">1 </t>
    </r>
    <r>
      <rPr>
        <sz val="8"/>
        <color indexed="8"/>
        <rFont val="Calibri"/>
        <family val="2"/>
      </rPr>
      <t xml:space="preserve"> Προσαρμόζεται κατά περίπτωση: 1)  </t>
    </r>
    <r>
      <rPr>
        <u val="single"/>
        <sz val="8"/>
        <color indexed="8"/>
        <rFont val="Calibri"/>
        <family val="2"/>
      </rPr>
      <t>Σε περίπτωση φυσικού προσώπου</t>
    </r>
    <r>
      <rPr>
        <sz val="8"/>
        <color indexed="8"/>
        <rFont val="Calibri"/>
        <family val="2"/>
      </rPr>
      <t xml:space="preserve">: «Ο υπογράφων (Όνομα- Επώνυμο- Πατρώνυμο-Α.Δ.Τ.) και αναφορικά με τον συνοπτικό διαγωνισμό για την «Προμήθεια αναλωσίμων ειδών (αυθεντικών ή ισοδύναμων) εκτύπωσης.......),     2) </t>
    </r>
    <r>
      <rPr>
        <u val="single"/>
        <sz val="8"/>
        <color indexed="8"/>
        <rFont val="Calibri"/>
        <family val="2"/>
      </rPr>
      <t>Σε περίπτωση ένωσης κ.λ.π.</t>
    </r>
    <r>
      <rPr>
        <sz val="8"/>
        <color indexed="8"/>
        <rFont val="Calibri"/>
        <family val="2"/>
      </rPr>
      <t xml:space="preserve">: «Οι υπογράφοντες  1. (Όνομα- Επώνυμο- Πατρώνυμο-Α.Δ.Τ.), 2. (.), 3. (.) […]  με την ιδιότητα μας ως νόμιμων εκπροσώπων των νομικών προσώπων: 1. (Επωνυμία και νομική μορφή, έδρα, ΑΦ.Μ.- Δ.Ο.Υ.), 2. (.), 3. (.) […],που δυνάμει του από [….] συμφωνητικού συνέστησαν ένωση για τη συμμετοχή τους στον συνοπτικό διαγωνισμό για την «Προμήθεια αναλωσίμων ειδών (αυθεντικών ή ισοδύναμων) εκτύπωσης, ειδών γραφικής ύλης και φωτοαντιγραφικού χαρτιού για την κάλυψη των αναγκών των οργανικών μονάδων της Αποκεντρωμένης Διοίκησης Κρήτης για το έτος 2021 και μέχρι 28-02-2022», όπως αυτή περιγράφεται στην με αρ. πρωτ. …………………………………………………… (ΑΔΑΜ: ………………………….………..) Διακήρυξη, υποβάλλουμε την παρακάτω προσφορά: […]» </t>
    </r>
  </si>
  <si>
    <r>
      <t xml:space="preserve">ΟΙΚΟΝΟΜΙΚΗ ΠΡΟΣΦΟΡΑ  1
</t>
    </r>
    <r>
      <rPr>
        <b/>
        <sz val="10"/>
        <color indexed="8"/>
        <rFont val="Calibri"/>
        <family val="2"/>
      </rPr>
      <t>[για τη με αρ. πρωτ. οικ.776/22-02-2021  Διακήρυξη Συνοπτικού Διαγωνισμού 
για την προμήθεια αναλωσίμων ειδών (αυθεντικών ή ισοδύναμων) εκτύπωσης, ειδών γραφικής ύλης και φωτοαντιγραφικού χαρτιού για την κάλυψη των αναγκών των οργανικών μονάδων της Αποκεντρωμένης Διοίκησης Κρήτης για το έτος 2021 και μέχρι 28-02-2022]</t>
    </r>
  </si>
  <si>
    <r>
      <t>Ο υπογράφων   .......(</t>
    </r>
    <r>
      <rPr>
        <i/>
        <sz val="10"/>
        <color indexed="8"/>
        <rFont val="Calibri"/>
        <family val="2"/>
      </rPr>
      <t>Όνομα-Επώνυμο-Πατρώνυμο-Α.Δ.Τ.</t>
    </r>
    <r>
      <rPr>
        <sz val="10"/>
        <color indexed="8"/>
        <rFont val="Calibri"/>
        <family val="2"/>
      </rPr>
      <t>)</t>
    </r>
    <r>
      <rPr>
        <vertAlign val="super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>.........................  με την ιδιότητα του νόμιμου εκπροσώπου και αναφορικά με τον συνοπτικό διαγωνισμό για την «</t>
    </r>
    <r>
      <rPr>
        <b/>
        <sz val="10"/>
        <color indexed="8"/>
        <rFont val="Calibri"/>
        <family val="2"/>
      </rPr>
      <t>Προμήθεια αναλωσίμων ειδών (αυθεντικών ή ισοδύναμων) εκτύπωσης, ειδών γραφικής ύλης και φωτοαντιγραφικού χαρτιού για την κάλυψη των αναγκών των υπηρεσιών της Αποκεντρωμένης Διοίκησης Κρήτης για το έτος 2021 και μέχρι 28-02-2022</t>
    </r>
    <r>
      <rPr>
        <sz val="10"/>
        <color indexed="8"/>
        <rFont val="Calibri"/>
        <family val="2"/>
      </rPr>
      <t>», όπως αυτή περιγράφεται στην με αρ. πρωτ. οικ.776/22-02-2021 Διακήρυξη, υποβάλλω την παρακάτω προσφορά :</t>
    </r>
  </si>
  <si>
    <r>
      <rPr>
        <b/>
        <sz val="10"/>
        <color indexed="8"/>
        <rFont val="Calibri"/>
        <family val="2"/>
      </rPr>
      <t>Η παρούσα οικονομική προσφορά ισχύει για εκατόν (120) ημέρες από την επόμενη της διενέργειας  (έναρξης) του Διαγωνισμού.</t>
    </r>
    <r>
      <rPr>
        <sz val="10"/>
        <color indexed="8"/>
        <rFont val="Calibri"/>
        <family val="2"/>
      </rPr>
      <t xml:space="preserve">
Αφού έλαβα γνώση των ορών της με αρ. πρωτ. οικ.776/22-02-2021 Διακήρυξης για την προμήθεια αναλωσίμων ειδών (αυθεντικών ή ισοδύναμων) εκτύπωσης, ειδών γραφικής ύλης και φωτοαντιγραφικού χαρτιού για την κάλυψη των αναγκών των οργανικών μονάδων της Αποκεντρωμένης Διοίκησης Κρήτης για το έτος 2021 και μέχρι 28-02-2022, </t>
    </r>
    <r>
      <rPr>
        <b/>
        <sz val="10"/>
        <color indexed="8"/>
        <rFont val="Calibri"/>
        <family val="2"/>
      </rPr>
      <t>δηλώνω ότι τους αποδέχομαι πλήρως και χωρίς επιφύλαξη</t>
    </r>
    <r>
      <rPr>
        <sz val="10"/>
        <color indexed="8"/>
        <rFont val="Calibri"/>
        <family val="2"/>
      </rPr>
      <t>.</t>
    </r>
  </si>
  <si>
    <r>
      <t xml:space="preserve">ΟΙΚΟΝΟΜΙΚΗ ΠΡΟΣΦΟΡΑ  2
</t>
    </r>
    <r>
      <rPr>
        <b/>
        <sz val="10"/>
        <color indexed="8"/>
        <rFont val="Calibri"/>
        <family val="2"/>
      </rPr>
      <t>[για τη με αρ. πρωτ. οικ.776/22-02-2021  Διακήρυξη Συνοπτικού Διαγωνισμού 
για την προμήθεια αναλωσίμων ειδών (αυθεντικών ή ισοδύναμων) εκτύπωσης, ειδών γραφικής ύλης και φωτοαντιγραφικού χαρτιού για την κάλυψη των αναγκών των οργανικών μονάδων της Αποκεντρωμένης Διοίκησης Κρήτης για το έτος 2021 και μέχρι 28-02-2022]</t>
    </r>
  </si>
  <si>
    <r>
      <t>Ο υπογράφων   .......(</t>
    </r>
    <r>
      <rPr>
        <i/>
        <sz val="10"/>
        <color indexed="8"/>
        <rFont val="Calibri"/>
        <family val="2"/>
      </rPr>
      <t>Όνομα-Επώνυμο-Πατρώνυμο-Α.Δ.Τ.</t>
    </r>
    <r>
      <rPr>
        <sz val="10"/>
        <color indexed="8"/>
        <rFont val="Calibri"/>
        <family val="2"/>
      </rPr>
      <t>)</t>
    </r>
    <r>
      <rPr>
        <vertAlign val="super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>.........................  με την ιδιότητα του νόμιμου εκπροσώπου και αναφορικά με τον συνοπτικό διαγωνισμό για την «</t>
    </r>
    <r>
      <rPr>
        <b/>
        <sz val="10"/>
        <color indexed="8"/>
        <rFont val="Calibri"/>
        <family val="2"/>
      </rPr>
      <t>Προμήθεια αναλωσίμων ειδών (αυθεντικών ή ισοδύναμων) εκτύπωσης, ειδών γραφικής ύλης και φωτοαντιγραφικού χαρτιού για την κάλυψη των αναγκών των οργανικών μονάδων της Αποκεντρωμένης Διοίκησης Κρήτης για το έτος 2021 και μέχρι 28-02-2022</t>
    </r>
    <r>
      <rPr>
        <sz val="10"/>
        <color indexed="8"/>
        <rFont val="Calibri"/>
        <family val="2"/>
      </rPr>
      <t>», όπως αυτή περιγράφεται στην με αρ. πρωτ.  οικ.776/22-02-2021 Διακήρυξη, υποβάλλω την παρακάτω προσφορά :</t>
    </r>
  </si>
  <si>
    <r>
      <t xml:space="preserve">ΟΙΚΟΝΟΜΙΚΗ ΠΡΟΣΦΟΡΑ  3
</t>
    </r>
    <r>
      <rPr>
        <b/>
        <sz val="10"/>
        <color indexed="8"/>
        <rFont val="Calibri"/>
        <family val="2"/>
      </rPr>
      <t>[για τη με αρ. πρωτ. οικ.776/22-02-2021 Διακήρυξη Συνοπτικού Διαγωνισμού 
για την προμήθεια αναλωσίμων ειδών (αυθεντικών ή ισοδύναμων) εκτύπωσης, ειδών γραφικής ύλης και φωτοαντιγραφικού χαρτιού για την κάλυψη των αναγκών των οργανικών μονάδων της Αποκεντρωμένης Διοίκησης Κρήτης για το έτος 2021 και μέχρι 28-02-2022]</t>
    </r>
  </si>
  <si>
    <r>
      <t xml:space="preserve">ΟΙΚΟΝΟΜΙΚΗ ΠΡΟΣΦΟΡΑ  4
</t>
    </r>
    <r>
      <rPr>
        <b/>
        <sz val="10"/>
        <color indexed="8"/>
        <rFont val="Calibri"/>
        <family val="2"/>
      </rPr>
      <t>[για τη με αρ. πρωτ. οικ.776/22-02-2021  Διακήρυξη Συνοπτικού Διαγωνισμού 
για την προμήθεια αναλωσίμων ειδών (αυθεντικών ή ισοδύναμων) εκτύπωσης, ειδών γραφικής ύλης και φωτοαντιγραφικού χαρτιού για την κάλυψη των αναγκών των οργανικών μονάδων της Αποκεντρωμένης Διοίκησης Κρήτης για το έτος 2021 και μέχρι 28-02-2022]</t>
    </r>
  </si>
  <si>
    <r>
      <t>Ο υπογράφων   ......................(</t>
    </r>
    <r>
      <rPr>
        <i/>
        <sz val="10"/>
        <color indexed="8"/>
        <rFont val="Calibri"/>
        <family val="2"/>
      </rPr>
      <t>Όνομα-Επώνυμο-Πατρώνυμο-Α.Δ.Τ.</t>
    </r>
    <r>
      <rPr>
        <sz val="10"/>
        <color indexed="8"/>
        <rFont val="Calibri"/>
        <family val="2"/>
      </rPr>
      <t>)</t>
    </r>
    <r>
      <rPr>
        <vertAlign val="super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>.........................  με την ιδιότητα του νόμιμου εκπροσώπου και αναφορικά με τον συνοπτικό διαγωνισμό για την «</t>
    </r>
    <r>
      <rPr>
        <b/>
        <sz val="10"/>
        <color indexed="8"/>
        <rFont val="Calibri"/>
        <family val="2"/>
      </rPr>
      <t>Προμήθεια αναλωσίμων ειδών (αυθεντικών ή ισοδύναμων) εκτύπωσης, ειδών γραφικής ύλης και φωτοαντιγραφικού χαρτιού για την κάλυψη των αναγκών των οργανικών μονάδων της Αποκεντρωμένης Διοίκησης Κρήτης για το έτος 2021 και μέχρι 28-02-2022</t>
    </r>
    <r>
      <rPr>
        <sz val="10"/>
        <color indexed="8"/>
        <rFont val="Calibri"/>
        <family val="2"/>
      </rPr>
      <t>», όπως αυτή περιγράφεται στην με αρ. πρωτ.  οικ.776/22-02-2021 Διακήρυξη, υποβάλλω την παρακάτω προσφορά :</t>
    </r>
  </si>
  <si>
    <r>
      <t>ΟΙΚΟΝΟΜΙΚΗ ΠΡΟΣΦΟΡΑ  5
[</t>
    </r>
    <r>
      <rPr>
        <b/>
        <sz val="10"/>
        <color indexed="8"/>
        <rFont val="Calibri"/>
        <family val="2"/>
      </rPr>
      <t>για τη με αρ.πρωτ. οικ.776/22-02-2021  Διακήρυξη Συνοπτικού Διαγωνισμού 
για την προμήθεια αναλωσίμων ειδών (αυθεντικών ή ισοδύναμων) εκτύπωσης, ειδών γραφικής ύλης και φωτοαντιγραφικού χαρτιού για την κάλυψη των αναγκών των οργανικών μονάδων της Αποκεντρωμένης Διοίκησης Κρήτης για το έτος 2021 και μέχρι 28-02-2022]</t>
    </r>
  </si>
  <si>
    <r>
      <t>Ο υπογράφων   .............................(</t>
    </r>
    <r>
      <rPr>
        <i/>
        <sz val="10"/>
        <color indexed="8"/>
        <rFont val="Calibri"/>
        <family val="2"/>
      </rPr>
      <t>Όνομα-Επώνυμο-Πατρώνυμο-Α.Δ.Τ.</t>
    </r>
    <r>
      <rPr>
        <sz val="10"/>
        <color indexed="8"/>
        <rFont val="Calibri"/>
        <family val="2"/>
      </rPr>
      <t>)</t>
    </r>
    <r>
      <rPr>
        <vertAlign val="super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>.............................  με την ιδιότητα του νόμιμου εκπροσώπου και αναφορικά με τον συνοπτικό διαγωνισμό για την «</t>
    </r>
    <r>
      <rPr>
        <b/>
        <sz val="10"/>
        <color indexed="8"/>
        <rFont val="Calibri"/>
        <family val="2"/>
      </rPr>
      <t>Προμήθεια αναλωσίμων ειδών (αυθεντικών ή ισοδύναμων) εκτύπωσης, ειδών γραφικής ύλης και φωτοαντιγραφικού χαρτιού για την κάλυψη των αναγκών των οργανικών μονάδων της Αποκεντρωμένης Διοίκησης Κρήτης για το έτος 2021 και μέχρι 28-02-2022</t>
    </r>
    <r>
      <rPr>
        <sz val="10"/>
        <color indexed="8"/>
        <rFont val="Calibri"/>
        <family val="2"/>
      </rPr>
      <t>», όπως αυτή περιγράφεται στην με αρ. πρωτ.  οικ.776/22-02-2021 Διακήρυξη, υποβάλλω την παρακάτω προσφορά :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</si>
</sst>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\ _€_-;\-* #,##0\ _€_-;_-* &quot;-&quot;??\ _€_-;_-@_-"/>
    <numFmt numFmtId="166" formatCode="#,##0\ _€"/>
    <numFmt numFmtId="167" formatCode="#,##0.000\ &quot;€&quot;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  <numFmt numFmtId="171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vertAlign val="superscript"/>
      <sz val="10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u val="single"/>
      <sz val="8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B05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10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>
        <color indexed="63"/>
      </top>
      <bottom/>
    </border>
    <border>
      <left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7" fillId="28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8" borderId="1" applyNumberFormat="0" applyAlignment="0" applyProtection="0"/>
  </cellStyleXfs>
  <cellXfs count="259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 wrapText="1"/>
    </xf>
    <xf numFmtId="0" fontId="63" fillId="33" borderId="0" xfId="0" applyFont="1" applyFill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64" fontId="64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0" xfId="0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64" fillId="0" borderId="10" xfId="0" applyFont="1" applyBorder="1" applyAlignment="1">
      <alignment horizontal="left" vertical="center" wrapText="1"/>
    </xf>
    <xf numFmtId="0" fontId="64" fillId="0" borderId="12" xfId="0" applyFont="1" applyBorder="1" applyAlignment="1">
      <alignment horizontal="left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5" fillId="33" borderId="11" xfId="60" applyFont="1" applyFill="1" applyBorder="1" applyAlignment="1" applyProtection="1">
      <alignment horizontal="left" vertical="center" wrapText="1"/>
      <protection/>
    </xf>
    <xf numFmtId="0" fontId="64" fillId="33" borderId="18" xfId="0" applyFont="1" applyFill="1" applyBorder="1" applyAlignment="1">
      <alignment horizontal="left" vertical="center" wrapText="1"/>
    </xf>
    <xf numFmtId="3" fontId="64" fillId="33" borderId="19" xfId="0" applyNumberFormat="1" applyFont="1" applyFill="1" applyBorder="1" applyAlignment="1">
      <alignment horizontal="center" vertical="center" wrapText="1"/>
    </xf>
    <xf numFmtId="0" fontId="64" fillId="33" borderId="20" xfId="0" applyFont="1" applyFill="1" applyBorder="1" applyAlignment="1">
      <alignment horizontal="left" vertical="center" wrapText="1"/>
    </xf>
    <xf numFmtId="0" fontId="64" fillId="0" borderId="16" xfId="0" applyFont="1" applyFill="1" applyBorder="1" applyAlignment="1">
      <alignment horizontal="left" vertical="center" wrapText="1"/>
    </xf>
    <xf numFmtId="0" fontId="64" fillId="33" borderId="2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64" fillId="33" borderId="16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64" fillId="0" borderId="21" xfId="0" applyFont="1" applyFill="1" applyBorder="1" applyAlignment="1">
      <alignment horizontal="left" vertical="center" wrapText="1"/>
    </xf>
    <xf numFmtId="0" fontId="64" fillId="33" borderId="22" xfId="0" applyFont="1" applyFill="1" applyBorder="1" applyAlignment="1">
      <alignment horizontal="left" vertical="center" wrapText="1"/>
    </xf>
    <xf numFmtId="0" fontId="64" fillId="0" borderId="17" xfId="0" applyFont="1" applyFill="1" applyBorder="1" applyAlignment="1">
      <alignment horizontal="left" vertical="center" wrapText="1"/>
    </xf>
    <xf numFmtId="3" fontId="64" fillId="33" borderId="22" xfId="0" applyNumberFormat="1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4" fillId="33" borderId="24" xfId="0" applyFont="1" applyFill="1" applyBorder="1" applyAlignment="1">
      <alignment horizontal="left" vertical="center" wrapText="1"/>
    </xf>
    <xf numFmtId="0" fontId="64" fillId="33" borderId="25" xfId="0" applyFont="1" applyFill="1" applyBorder="1" applyAlignment="1">
      <alignment horizontal="center" vertical="center" wrapText="1"/>
    </xf>
    <xf numFmtId="164" fontId="57" fillId="0" borderId="10" xfId="0" applyNumberFormat="1" applyFont="1" applyBorder="1" applyAlignment="1">
      <alignment horizontal="right" vertical="center" wrapText="1"/>
    </xf>
    <xf numFmtId="0" fontId="63" fillId="33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64" fontId="8" fillId="0" borderId="27" xfId="0" applyNumberFormat="1" applyFont="1" applyFill="1" applyBorder="1" applyAlignment="1">
      <alignment horizontal="right" vertical="center" wrapText="1"/>
    </xf>
    <xf numFmtId="0" fontId="64" fillId="0" borderId="20" xfId="0" applyFont="1" applyFill="1" applyBorder="1" applyAlignment="1">
      <alignment horizontal="center" vertical="center" wrapText="1"/>
    </xf>
    <xf numFmtId="164" fontId="8" fillId="33" borderId="27" xfId="0" applyNumberFormat="1" applyFont="1" applyFill="1" applyBorder="1" applyAlignment="1">
      <alignment horizontal="right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4" fillId="0" borderId="28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64" fillId="33" borderId="20" xfId="0" applyFont="1" applyFill="1" applyBorder="1" applyAlignment="1">
      <alignment horizontal="left" vertical="center"/>
    </xf>
    <xf numFmtId="0" fontId="64" fillId="0" borderId="22" xfId="0" applyFont="1" applyFill="1" applyBorder="1" applyAlignment="1">
      <alignment horizontal="left" vertical="center" wrapText="1"/>
    </xf>
    <xf numFmtId="0" fontId="65" fillId="33" borderId="17" xfId="0" applyFont="1" applyFill="1" applyBorder="1" applyAlignment="1">
      <alignment horizontal="center" vertical="center" wrapText="1"/>
    </xf>
    <xf numFmtId="164" fontId="8" fillId="0" borderId="29" xfId="0" applyNumberFormat="1" applyFont="1" applyFill="1" applyBorder="1" applyAlignment="1">
      <alignment horizontal="right" vertical="center" wrapText="1"/>
    </xf>
    <xf numFmtId="0" fontId="64" fillId="33" borderId="30" xfId="0" applyFont="1" applyFill="1" applyBorder="1" applyAlignment="1">
      <alignment horizontal="left" vertical="center" wrapText="1"/>
    </xf>
    <xf numFmtId="0" fontId="64" fillId="33" borderId="31" xfId="0" applyFont="1" applyFill="1" applyBorder="1" applyAlignment="1">
      <alignment horizontal="center" vertical="center" wrapText="1"/>
    </xf>
    <xf numFmtId="164" fontId="8" fillId="0" borderId="32" xfId="0" applyNumberFormat="1" applyFont="1" applyFill="1" applyBorder="1" applyAlignment="1">
      <alignment horizontal="right" vertical="center" wrapText="1"/>
    </xf>
    <xf numFmtId="0" fontId="63" fillId="33" borderId="22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164" fontId="64" fillId="0" borderId="33" xfId="0" applyNumberFormat="1" applyFont="1" applyBorder="1" applyAlignment="1">
      <alignment horizontal="right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4" fillId="33" borderId="22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3" fontId="65" fillId="33" borderId="26" xfId="0" applyNumberFormat="1" applyFont="1" applyFill="1" applyBorder="1" applyAlignment="1">
      <alignment horizontal="center" vertical="center" wrapText="1"/>
    </xf>
    <xf numFmtId="3" fontId="65" fillId="0" borderId="21" xfId="0" applyNumberFormat="1" applyFont="1" applyFill="1" applyBorder="1" applyAlignment="1">
      <alignment horizontal="center" vertical="center" wrapText="1"/>
    </xf>
    <xf numFmtId="3" fontId="65" fillId="33" borderId="21" xfId="0" applyNumberFormat="1" applyFont="1" applyFill="1" applyBorder="1" applyAlignment="1">
      <alignment horizontal="center" vertical="center" wrapText="1"/>
    </xf>
    <xf numFmtId="0" fontId="65" fillId="33" borderId="21" xfId="0" applyFont="1" applyFill="1" applyBorder="1" applyAlignment="1">
      <alignment horizontal="center" vertical="center" wrapText="1"/>
    </xf>
    <xf numFmtId="3" fontId="65" fillId="33" borderId="2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4" fillId="0" borderId="34" xfId="0" applyFont="1" applyBorder="1" applyAlignment="1">
      <alignment/>
    </xf>
    <xf numFmtId="0" fontId="64" fillId="0" borderId="35" xfId="0" applyFont="1" applyBorder="1" applyAlignment="1">
      <alignment/>
    </xf>
    <xf numFmtId="0" fontId="66" fillId="33" borderId="13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3" fontId="41" fillId="33" borderId="21" xfId="0" applyNumberFormat="1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left" vertical="center" wrapText="1"/>
    </xf>
    <xf numFmtId="0" fontId="64" fillId="33" borderId="23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164" fontId="57" fillId="33" borderId="11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3" fontId="65" fillId="0" borderId="21" xfId="0" applyNumberFormat="1" applyFont="1" applyBorder="1" applyAlignment="1">
      <alignment horizontal="center" vertical="center" wrapText="1"/>
    </xf>
    <xf numFmtId="164" fontId="8" fillId="33" borderId="33" xfId="0" applyNumberFormat="1" applyFont="1" applyFill="1" applyBorder="1" applyAlignment="1">
      <alignment horizontal="center" vertical="center" wrapText="1"/>
    </xf>
    <xf numFmtId="164" fontId="8" fillId="33" borderId="27" xfId="0" applyNumberFormat="1" applyFont="1" applyFill="1" applyBorder="1" applyAlignment="1">
      <alignment horizontal="center" vertical="center" wrapText="1"/>
    </xf>
    <xf numFmtId="164" fontId="64" fillId="33" borderId="27" xfId="0" applyNumberFormat="1" applyFont="1" applyFill="1" applyBorder="1" applyAlignment="1">
      <alignment horizontal="center" vertical="center" wrapText="1"/>
    </xf>
    <xf numFmtId="164" fontId="64" fillId="33" borderId="32" xfId="0" applyNumberFormat="1" applyFont="1" applyFill="1" applyBorder="1" applyAlignment="1">
      <alignment horizontal="center" vertical="center" wrapText="1"/>
    </xf>
    <xf numFmtId="164" fontId="64" fillId="33" borderId="29" xfId="0" applyNumberFormat="1" applyFont="1" applyFill="1" applyBorder="1" applyAlignment="1">
      <alignment horizontal="center" vertical="center" wrapText="1"/>
    </xf>
    <xf numFmtId="164" fontId="8" fillId="33" borderId="33" xfId="0" applyNumberFormat="1" applyFont="1" applyFill="1" applyBorder="1" applyAlignment="1">
      <alignment horizontal="right" vertical="center" wrapText="1"/>
    </xf>
    <xf numFmtId="164" fontId="64" fillId="33" borderId="27" xfId="0" applyNumberFormat="1" applyFont="1" applyFill="1" applyBorder="1" applyAlignment="1">
      <alignment horizontal="right" vertical="center" wrapText="1"/>
    </xf>
    <xf numFmtId="164" fontId="64" fillId="33" borderId="32" xfId="0" applyNumberFormat="1" applyFont="1" applyFill="1" applyBorder="1" applyAlignment="1">
      <alignment horizontal="right" vertical="center" wrapText="1"/>
    </xf>
    <xf numFmtId="164" fontId="64" fillId="33" borderId="29" xfId="0" applyNumberFormat="1" applyFont="1" applyFill="1" applyBorder="1" applyAlignment="1">
      <alignment horizontal="right" vertical="center" wrapText="1"/>
    </xf>
    <xf numFmtId="164" fontId="8" fillId="0" borderId="27" xfId="0" applyNumberFormat="1" applyFont="1" applyFill="1" applyBorder="1" applyAlignment="1">
      <alignment horizontal="center" vertical="center" wrapText="1"/>
    </xf>
    <xf numFmtId="164" fontId="8" fillId="0" borderId="32" xfId="0" applyNumberFormat="1" applyFont="1" applyFill="1" applyBorder="1" applyAlignment="1">
      <alignment horizontal="center" vertical="center" wrapText="1"/>
    </xf>
    <xf numFmtId="164" fontId="8" fillId="0" borderId="29" xfId="0" applyNumberFormat="1" applyFont="1" applyFill="1" applyBorder="1" applyAlignment="1">
      <alignment horizontal="center" vertical="center" wrapText="1"/>
    </xf>
    <xf numFmtId="0" fontId="64" fillId="0" borderId="36" xfId="0" applyFont="1" applyFill="1" applyBorder="1" applyAlignment="1">
      <alignment/>
    </xf>
    <xf numFmtId="0" fontId="64" fillId="0" borderId="37" xfId="0" applyFont="1" applyFill="1" applyBorder="1" applyAlignment="1">
      <alignment/>
    </xf>
    <xf numFmtId="0" fontId="64" fillId="0" borderId="38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4" fillId="0" borderId="39" xfId="0" applyFont="1" applyFill="1" applyBorder="1" applyAlignment="1">
      <alignment/>
    </xf>
    <xf numFmtId="0" fontId="64" fillId="0" borderId="40" xfId="0" applyFont="1" applyFill="1" applyBorder="1" applyAlignment="1">
      <alignment/>
    </xf>
    <xf numFmtId="0" fontId="66" fillId="34" borderId="41" xfId="0" applyFont="1" applyFill="1" applyBorder="1" applyAlignment="1">
      <alignment horizontal="center" vertical="center" wrapText="1"/>
    </xf>
    <xf numFmtId="0" fontId="66" fillId="34" borderId="42" xfId="0" applyFont="1" applyFill="1" applyBorder="1" applyAlignment="1">
      <alignment horizontal="center" vertical="center" wrapText="1"/>
    </xf>
    <xf numFmtId="0" fontId="66" fillId="34" borderId="43" xfId="0" applyFont="1" applyFill="1" applyBorder="1" applyAlignment="1">
      <alignment horizontal="center" vertical="center" wrapText="1"/>
    </xf>
    <xf numFmtId="0" fontId="67" fillId="34" borderId="31" xfId="0" applyFont="1" applyFill="1" applyBorder="1" applyAlignment="1">
      <alignment horizontal="center" vertical="center" textRotation="90" wrapText="1"/>
    </xf>
    <xf numFmtId="0" fontId="67" fillId="34" borderId="30" xfId="0" applyFont="1" applyFill="1" applyBorder="1" applyAlignment="1">
      <alignment horizontal="center" vertical="center" textRotation="90" wrapText="1"/>
    </xf>
    <xf numFmtId="0" fontId="68" fillId="34" borderId="41" xfId="0" applyFont="1" applyFill="1" applyBorder="1" applyAlignment="1">
      <alignment horizontal="center" vertical="center" wrapText="1"/>
    </xf>
    <xf numFmtId="0" fontId="66" fillId="34" borderId="35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justify"/>
    </xf>
    <xf numFmtId="0" fontId="0" fillId="0" borderId="0" xfId="0" applyAlignment="1">
      <alignment horizontal="center" wrapText="1"/>
    </xf>
    <xf numFmtId="0" fontId="57" fillId="0" borderId="0" xfId="0" applyFont="1" applyAlignment="1">
      <alignment horizontal="center"/>
    </xf>
    <xf numFmtId="0" fontId="57" fillId="0" borderId="11" xfId="0" applyFont="1" applyFill="1" applyBorder="1" applyAlignment="1">
      <alignment horizontal="center" vertical="center" wrapText="1"/>
    </xf>
    <xf numFmtId="0" fontId="57" fillId="4" borderId="23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wrapText="1"/>
    </xf>
    <xf numFmtId="0" fontId="67" fillId="34" borderId="4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69" fillId="0" borderId="0" xfId="0" applyFont="1" applyAlignment="1">
      <alignment vertical="center" wrapText="1"/>
    </xf>
    <xf numFmtId="0" fontId="66" fillId="34" borderId="44" xfId="0" applyFont="1" applyFill="1" applyBorder="1" applyAlignment="1">
      <alignment horizontal="center" vertical="center"/>
    </xf>
    <xf numFmtId="0" fontId="66" fillId="0" borderId="45" xfId="0" applyFont="1" applyBorder="1" applyAlignment="1">
      <alignment horizontal="left" vertical="center"/>
    </xf>
    <xf numFmtId="0" fontId="66" fillId="0" borderId="34" xfId="0" applyFont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5" fillId="33" borderId="11" xfId="0" applyNumberFormat="1" applyFont="1" applyFill="1" applyBorder="1" applyAlignment="1">
      <alignment horizontal="right" vertical="center" wrapText="1"/>
    </xf>
    <xf numFmtId="164" fontId="5" fillId="33" borderId="13" xfId="0" applyNumberFormat="1" applyFont="1" applyFill="1" applyBorder="1" applyAlignment="1">
      <alignment horizontal="right" vertic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0" fontId="57" fillId="33" borderId="44" xfId="0" applyFont="1" applyFill="1" applyBorder="1" applyAlignment="1">
      <alignment vertical="center" wrapText="1"/>
    </xf>
    <xf numFmtId="0" fontId="57" fillId="33" borderId="46" xfId="0" applyFont="1" applyFill="1" applyBorder="1" applyAlignment="1">
      <alignment vertical="center" wrapText="1"/>
    </xf>
    <xf numFmtId="0" fontId="57" fillId="33" borderId="23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65" fillId="0" borderId="0" xfId="0" applyNumberFormat="1" applyFont="1" applyAlignment="1">
      <alignment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64" fontId="5" fillId="33" borderId="14" xfId="0" applyNumberFormat="1" applyFont="1" applyFill="1" applyBorder="1" applyAlignment="1">
      <alignment horizontal="right" vertical="center" wrapText="1"/>
    </xf>
    <xf numFmtId="164" fontId="8" fillId="0" borderId="47" xfId="0" applyNumberFormat="1" applyFont="1" applyFill="1" applyBorder="1" applyAlignment="1">
      <alignment horizontal="right" vertical="center" wrapText="1"/>
    </xf>
    <xf numFmtId="164" fontId="64" fillId="0" borderId="27" xfId="0" applyNumberFormat="1" applyFont="1" applyFill="1" applyBorder="1" applyAlignment="1">
      <alignment horizontal="right" vertical="center" wrapText="1"/>
    </xf>
    <xf numFmtId="164" fontId="64" fillId="0" borderId="29" xfId="0" applyNumberFormat="1" applyFont="1" applyFill="1" applyBorder="1" applyAlignment="1">
      <alignment horizontal="right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33" borderId="11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0" fontId="57" fillId="4" borderId="41" xfId="0" applyFont="1" applyFill="1" applyBorder="1" applyAlignment="1">
      <alignment horizontal="center" vertical="center" wrapText="1"/>
    </xf>
    <xf numFmtId="0" fontId="66" fillId="34" borderId="30" xfId="0" applyFont="1" applyFill="1" applyBorder="1" applyAlignment="1">
      <alignment horizontal="center" vertical="center" wrapText="1"/>
    </xf>
    <xf numFmtId="3" fontId="57" fillId="0" borderId="48" xfId="0" applyNumberFormat="1" applyFont="1" applyBorder="1" applyAlignment="1">
      <alignment horizontal="center" vertical="center" wrapText="1"/>
    </xf>
    <xf numFmtId="3" fontId="57" fillId="0" borderId="49" xfId="0" applyNumberFormat="1" applyFont="1" applyBorder="1" applyAlignment="1">
      <alignment horizontal="center" vertical="center" wrapText="1"/>
    </xf>
    <xf numFmtId="4" fontId="64" fillId="0" borderId="10" xfId="0" applyNumberFormat="1" applyFont="1" applyBorder="1" applyAlignment="1">
      <alignment horizontal="center" vertical="center" wrapText="1"/>
    </xf>
    <xf numFmtId="4" fontId="64" fillId="0" borderId="12" xfId="0" applyNumberFormat="1" applyFont="1" applyBorder="1" applyAlignment="1">
      <alignment horizontal="center" vertical="center" wrapText="1"/>
    </xf>
    <xf numFmtId="164" fontId="64" fillId="0" borderId="29" xfId="0" applyNumberFormat="1" applyFont="1" applyBorder="1" applyAlignment="1">
      <alignment horizontal="right" vertical="center" wrapText="1"/>
    </xf>
    <xf numFmtId="164" fontId="57" fillId="0" borderId="11" xfId="0" applyNumberFormat="1" applyFont="1" applyBorder="1" applyAlignment="1">
      <alignment horizontal="right" vertical="center" wrapText="1"/>
    </xf>
    <xf numFmtId="164" fontId="57" fillId="0" borderId="12" xfId="0" applyNumberFormat="1" applyFont="1" applyBorder="1" applyAlignment="1">
      <alignment horizontal="right"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3" fontId="57" fillId="4" borderId="45" xfId="0" applyNumberFormat="1" applyFont="1" applyFill="1" applyBorder="1" applyAlignment="1">
      <alignment horizontal="center" vertical="center" wrapText="1"/>
    </xf>
    <xf numFmtId="164" fontId="0" fillId="34" borderId="41" xfId="0" applyNumberFormat="1" applyFill="1" applyBorder="1" applyAlignment="1">
      <alignment horizontal="right" vertical="center" wrapText="1"/>
    </xf>
    <xf numFmtId="3" fontId="57" fillId="34" borderId="35" xfId="0" applyNumberFormat="1" applyFont="1" applyFill="1" applyBorder="1" applyAlignment="1">
      <alignment horizontal="center" vertical="center" wrapText="1"/>
    </xf>
    <xf numFmtId="164" fontId="57" fillId="33" borderId="10" xfId="0" applyNumberFormat="1" applyFont="1" applyFill="1" applyBorder="1" applyAlignment="1">
      <alignment horizontal="right" vertical="center" wrapText="1"/>
    </xf>
    <xf numFmtId="164" fontId="57" fillId="33" borderId="12" xfId="0" applyNumberFormat="1" applyFont="1" applyFill="1" applyBorder="1" applyAlignment="1">
      <alignment horizontal="right" vertical="center" wrapText="1"/>
    </xf>
    <xf numFmtId="164" fontId="57" fillId="33" borderId="0" xfId="0" applyNumberFormat="1" applyFont="1" applyFill="1" applyBorder="1" applyAlignment="1">
      <alignment horizontal="right" vertical="center" wrapText="1"/>
    </xf>
    <xf numFmtId="0" fontId="66" fillId="34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1" fillId="4" borderId="45" xfId="0" applyFont="1" applyFill="1" applyBorder="1" applyAlignment="1">
      <alignment horizontal="left" vertical="center" wrapText="1"/>
    </xf>
    <xf numFmtId="0" fontId="11" fillId="4" borderId="34" xfId="0" applyFont="1" applyFill="1" applyBorder="1" applyAlignment="1">
      <alignment horizontal="left" vertical="center" wrapText="1"/>
    </xf>
    <xf numFmtId="0" fontId="11" fillId="4" borderId="35" xfId="0" applyFont="1" applyFill="1" applyBorder="1" applyAlignment="1">
      <alignment horizontal="left" vertical="center" wrapText="1"/>
    </xf>
    <xf numFmtId="0" fontId="10" fillId="34" borderId="45" xfId="0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center" vertical="center" wrapText="1"/>
    </xf>
    <xf numFmtId="0" fontId="70" fillId="0" borderId="45" xfId="0" applyFont="1" applyBorder="1" applyAlignment="1">
      <alignment horizontal="center"/>
    </xf>
    <xf numFmtId="0" fontId="70" fillId="0" borderId="34" xfId="0" applyFont="1" applyBorder="1" applyAlignment="1">
      <alignment horizontal="center"/>
    </xf>
    <xf numFmtId="0" fontId="70" fillId="0" borderId="35" xfId="0" applyFont="1" applyBorder="1" applyAlignment="1">
      <alignment horizontal="center"/>
    </xf>
    <xf numFmtId="0" fontId="64" fillId="0" borderId="45" xfId="0" applyFont="1" applyBorder="1" applyAlignment="1">
      <alignment horizontal="center"/>
    </xf>
    <xf numFmtId="0" fontId="64" fillId="0" borderId="34" xfId="0" applyFont="1" applyBorder="1" applyAlignment="1">
      <alignment horizontal="center"/>
    </xf>
    <xf numFmtId="0" fontId="64" fillId="0" borderId="35" xfId="0" applyFont="1" applyBorder="1" applyAlignment="1">
      <alignment horizontal="center"/>
    </xf>
    <xf numFmtId="0" fontId="66" fillId="0" borderId="41" xfId="0" applyFont="1" applyBorder="1" applyAlignment="1">
      <alignment horizontal="left" vertical="center" wrapText="1"/>
    </xf>
    <xf numFmtId="0" fontId="71" fillId="7" borderId="38" xfId="0" applyFont="1" applyFill="1" applyBorder="1" applyAlignment="1">
      <alignment horizontal="left" vertical="center" wrapText="1"/>
    </xf>
    <xf numFmtId="0" fontId="71" fillId="7" borderId="0" xfId="0" applyFont="1" applyFill="1" applyBorder="1" applyAlignment="1">
      <alignment horizontal="left" vertical="center" wrapText="1"/>
    </xf>
    <xf numFmtId="0" fontId="71" fillId="7" borderId="50" xfId="0" applyFont="1" applyFill="1" applyBorder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66" fillId="34" borderId="45" xfId="0" applyFont="1" applyFill="1" applyBorder="1" applyAlignment="1">
      <alignment horizontal="center" vertical="center" wrapText="1"/>
    </xf>
    <xf numFmtId="0" fontId="66" fillId="34" borderId="35" xfId="0" applyFont="1" applyFill="1" applyBorder="1" applyAlignment="1">
      <alignment horizontal="center" vertical="center" wrapText="1"/>
    </xf>
    <xf numFmtId="164" fontId="57" fillId="33" borderId="10" xfId="0" applyNumberFormat="1" applyFont="1" applyFill="1" applyBorder="1" applyAlignment="1">
      <alignment horizontal="right" vertical="center" wrapText="1"/>
    </xf>
    <xf numFmtId="164" fontId="57" fillId="33" borderId="11" xfId="0" applyNumberFormat="1" applyFont="1" applyFill="1" applyBorder="1" applyAlignment="1">
      <alignment horizontal="right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66" fillId="4" borderId="39" xfId="0" applyFont="1" applyFill="1" applyBorder="1" applyAlignment="1">
      <alignment horizontal="center" vertical="center" wrapText="1"/>
    </xf>
    <xf numFmtId="0" fontId="66" fillId="4" borderId="4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164" fontId="57" fillId="33" borderId="12" xfId="0" applyNumberFormat="1" applyFont="1" applyFill="1" applyBorder="1" applyAlignment="1">
      <alignment horizontal="right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9" fillId="0" borderId="0" xfId="0" applyFont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65" fillId="0" borderId="0" xfId="0" applyNumberFormat="1" applyFont="1" applyAlignment="1">
      <alignment horizontal="left" vertical="center" wrapText="1"/>
    </xf>
    <xf numFmtId="0" fontId="66" fillId="4" borderId="0" xfId="0" applyFont="1" applyFill="1" applyBorder="1" applyAlignment="1">
      <alignment horizontal="center" vertical="center" wrapText="1"/>
    </xf>
    <xf numFmtId="164" fontId="8" fillId="34" borderId="40" xfId="0" applyNumberFormat="1" applyFont="1" applyFill="1" applyBorder="1" applyAlignment="1">
      <alignment horizontal="center" vertical="center" wrapText="1"/>
    </xf>
    <xf numFmtId="164" fontId="8" fillId="34" borderId="51" xfId="0" applyNumberFormat="1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right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left" vertical="center" wrapText="1"/>
    </xf>
    <xf numFmtId="0" fontId="2" fillId="4" borderId="34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left" vertical="center" wrapText="1"/>
    </xf>
    <xf numFmtId="0" fontId="70" fillId="0" borderId="38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0" fillId="0" borderId="50" xfId="0" applyFont="1" applyBorder="1" applyAlignment="1">
      <alignment horizontal="center"/>
    </xf>
    <xf numFmtId="0" fontId="66" fillId="33" borderId="11" xfId="0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right" vertical="center" wrapText="1"/>
    </xf>
    <xf numFmtId="164" fontId="0" fillId="33" borderId="11" xfId="0" applyNumberFormat="1" applyFont="1" applyFill="1" applyBorder="1" applyAlignment="1">
      <alignment horizontal="right" vertical="center" wrapText="1"/>
    </xf>
    <xf numFmtId="164" fontId="9" fillId="34" borderId="45" xfId="0" applyNumberFormat="1" applyFont="1" applyFill="1" applyBorder="1" applyAlignment="1">
      <alignment horizontal="center" vertical="center" wrapText="1"/>
    </xf>
    <xf numFmtId="164" fontId="9" fillId="34" borderId="35" xfId="0" applyNumberFormat="1" applyFont="1" applyFill="1" applyBorder="1" applyAlignment="1">
      <alignment horizontal="center" vertical="center" wrapText="1"/>
    </xf>
    <xf numFmtId="0" fontId="66" fillId="4" borderId="45" xfId="0" applyFont="1" applyFill="1" applyBorder="1" applyAlignment="1">
      <alignment horizontal="center" vertical="center" wrapText="1"/>
    </xf>
    <xf numFmtId="0" fontId="66" fillId="4" borderId="34" xfId="0" applyFont="1" applyFill="1" applyBorder="1" applyAlignment="1">
      <alignment horizontal="center" vertical="center" wrapText="1"/>
    </xf>
    <xf numFmtId="0" fontId="70" fillId="0" borderId="36" xfId="0" applyFont="1" applyBorder="1" applyAlignment="1">
      <alignment horizontal="center"/>
    </xf>
    <xf numFmtId="0" fontId="70" fillId="0" borderId="52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66" fillId="0" borderId="53" xfId="0" applyFont="1" applyBorder="1" applyAlignment="1">
      <alignment horizontal="left" vertical="center"/>
    </xf>
    <xf numFmtId="0" fontId="66" fillId="0" borderId="54" xfId="0" applyFont="1" applyBorder="1" applyAlignment="1">
      <alignment horizontal="left" vertical="center"/>
    </xf>
    <xf numFmtId="0" fontId="66" fillId="0" borderId="27" xfId="0" applyFont="1" applyBorder="1" applyAlignment="1">
      <alignment horizontal="left" vertical="center"/>
    </xf>
    <xf numFmtId="0" fontId="70" fillId="0" borderId="39" xfId="0" applyFont="1" applyBorder="1" applyAlignment="1">
      <alignment horizontal="center"/>
    </xf>
    <xf numFmtId="0" fontId="70" fillId="0" borderId="40" xfId="0" applyFont="1" applyBorder="1" applyAlignment="1">
      <alignment horizontal="center"/>
    </xf>
    <xf numFmtId="0" fontId="70" fillId="0" borderId="51" xfId="0" applyFont="1" applyBorder="1" applyAlignment="1">
      <alignment horizontal="center"/>
    </xf>
    <xf numFmtId="0" fontId="66" fillId="0" borderId="48" xfId="0" applyFont="1" applyBorder="1" applyAlignment="1">
      <alignment horizontal="left" vertical="center"/>
    </xf>
    <xf numFmtId="0" fontId="66" fillId="0" borderId="55" xfId="0" applyFont="1" applyBorder="1" applyAlignment="1">
      <alignment horizontal="left" vertical="center"/>
    </xf>
    <xf numFmtId="0" fontId="66" fillId="0" borderId="33" xfId="0" applyFont="1" applyBorder="1" applyAlignment="1">
      <alignment horizontal="left" vertical="center"/>
    </xf>
    <xf numFmtId="0" fontId="66" fillId="0" borderId="49" xfId="0" applyFont="1" applyBorder="1" applyAlignment="1">
      <alignment horizontal="left" vertical="center"/>
    </xf>
    <xf numFmtId="0" fontId="66" fillId="0" borderId="56" xfId="0" applyFont="1" applyBorder="1" applyAlignment="1">
      <alignment horizontal="left" vertical="center"/>
    </xf>
    <xf numFmtId="0" fontId="66" fillId="0" borderId="29" xfId="0" applyFont="1" applyBorder="1" applyAlignment="1">
      <alignment horizontal="left" vertical="center"/>
    </xf>
    <xf numFmtId="0" fontId="0" fillId="0" borderId="4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57" fillId="0" borderId="53" xfId="0" applyFont="1" applyBorder="1" applyAlignment="1">
      <alignment horizontal="center" vertical="center" wrapText="1"/>
    </xf>
    <xf numFmtId="0" fontId="57" fillId="0" borderId="54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49" xfId="0" applyFont="1" applyBorder="1" applyAlignment="1">
      <alignment horizontal="center" vertical="center" wrapText="1"/>
    </xf>
    <xf numFmtId="0" fontId="57" fillId="0" borderId="56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5.7109375" style="0" customWidth="1"/>
    <col min="2" max="2" width="17.421875" style="0" customWidth="1"/>
    <col min="3" max="3" width="11.140625" style="0" customWidth="1"/>
    <col min="4" max="4" width="33.57421875" style="0" customWidth="1"/>
    <col min="5" max="5" width="7.28125" style="0" customWidth="1"/>
    <col min="6" max="6" width="6.421875" style="0" customWidth="1"/>
    <col min="7" max="7" width="11.00390625" style="0" customWidth="1"/>
    <col min="8" max="8" width="11.28125" style="0" customWidth="1"/>
    <col min="9" max="9" width="12.28125" style="0" customWidth="1"/>
  </cols>
  <sheetData>
    <row r="1" spans="1:9" ht="70.5" customHeight="1" thickBot="1">
      <c r="A1" s="186" t="s">
        <v>322</v>
      </c>
      <c r="B1" s="187"/>
      <c r="C1" s="187"/>
      <c r="D1" s="187"/>
      <c r="E1" s="187"/>
      <c r="F1" s="187"/>
      <c r="G1" s="187"/>
      <c r="H1" s="187"/>
      <c r="I1" s="188"/>
    </row>
    <row r="2" spans="1:9" ht="23.25" customHeight="1" thickBot="1">
      <c r="A2" s="183" t="s">
        <v>260</v>
      </c>
      <c r="B2" s="184"/>
      <c r="C2" s="184"/>
      <c r="D2" s="184"/>
      <c r="E2" s="184"/>
      <c r="F2" s="184"/>
      <c r="G2" s="184"/>
      <c r="H2" s="184"/>
      <c r="I2" s="185"/>
    </row>
    <row r="3" spans="1:9" ht="23.25" customHeight="1" thickBot="1">
      <c r="A3" s="196" t="s">
        <v>198</v>
      </c>
      <c r="B3" s="197"/>
      <c r="C3" s="197"/>
      <c r="D3" s="198"/>
      <c r="E3" s="189"/>
      <c r="F3" s="190"/>
      <c r="G3" s="190"/>
      <c r="H3" s="190"/>
      <c r="I3" s="191"/>
    </row>
    <row r="4" spans="1:9" ht="36" customHeight="1" thickBot="1">
      <c r="A4" s="195" t="s">
        <v>199</v>
      </c>
      <c r="B4" s="195"/>
      <c r="C4" s="192"/>
      <c r="D4" s="193"/>
      <c r="E4" s="193"/>
      <c r="F4" s="193"/>
      <c r="G4" s="193"/>
      <c r="H4" s="193"/>
      <c r="I4" s="194"/>
    </row>
    <row r="5" spans="1:9" ht="42" customHeight="1" thickBot="1">
      <c r="A5" s="195" t="s">
        <v>200</v>
      </c>
      <c r="B5" s="195"/>
      <c r="C5" s="192"/>
      <c r="D5" s="193"/>
      <c r="E5" s="193"/>
      <c r="F5" s="193"/>
      <c r="G5" s="193"/>
      <c r="H5" s="193"/>
      <c r="I5" s="194"/>
    </row>
    <row r="6" spans="1:9" ht="45" customHeight="1" thickBot="1">
      <c r="A6" s="195" t="s">
        <v>201</v>
      </c>
      <c r="B6" s="195"/>
      <c r="C6" s="192"/>
      <c r="D6" s="193"/>
      <c r="E6" s="193"/>
      <c r="F6" s="193"/>
      <c r="G6" s="193"/>
      <c r="H6" s="193"/>
      <c r="I6" s="194"/>
    </row>
    <row r="7" spans="1:9" ht="23.25" customHeight="1" thickBot="1">
      <c r="A7" s="195" t="s">
        <v>202</v>
      </c>
      <c r="B7" s="195"/>
      <c r="C7" s="192"/>
      <c r="D7" s="193"/>
      <c r="E7" s="193"/>
      <c r="F7" s="193"/>
      <c r="G7" s="193"/>
      <c r="H7" s="193"/>
      <c r="I7" s="194"/>
    </row>
    <row r="8" spans="1:9" ht="23.25" customHeight="1" thickBot="1">
      <c r="A8" s="195" t="s">
        <v>203</v>
      </c>
      <c r="B8" s="195"/>
      <c r="C8" s="192"/>
      <c r="D8" s="193"/>
      <c r="E8" s="193"/>
      <c r="F8" s="193"/>
      <c r="G8" s="193"/>
      <c r="H8" s="193"/>
      <c r="I8" s="194"/>
    </row>
    <row r="9" spans="1:9" ht="31.5" customHeight="1" thickBot="1">
      <c r="A9" s="195" t="s">
        <v>204</v>
      </c>
      <c r="B9" s="195"/>
      <c r="C9" s="192"/>
      <c r="D9" s="193"/>
      <c r="E9" s="193"/>
      <c r="F9" s="193"/>
      <c r="G9" s="193"/>
      <c r="H9" s="193"/>
      <c r="I9" s="194"/>
    </row>
    <row r="10" spans="1:9" ht="27.75" customHeight="1" thickBot="1">
      <c r="A10" s="195" t="s">
        <v>205</v>
      </c>
      <c r="B10" s="195"/>
      <c r="C10" s="192"/>
      <c r="D10" s="193"/>
      <c r="E10" s="193"/>
      <c r="F10" s="193"/>
      <c r="G10" s="193"/>
      <c r="H10" s="193"/>
      <c r="I10" s="194"/>
    </row>
    <row r="11" ht="10.5" customHeight="1"/>
    <row r="12" spans="1:9" ht="59.25" customHeight="1">
      <c r="A12" s="199" t="s">
        <v>323</v>
      </c>
      <c r="B12" s="199"/>
      <c r="C12" s="199"/>
      <c r="D12" s="199"/>
      <c r="E12" s="199"/>
      <c r="F12" s="199"/>
      <c r="G12" s="199"/>
      <c r="H12" s="199"/>
      <c r="I12" s="199"/>
    </row>
    <row r="13" ht="12" customHeight="1" thickBot="1"/>
    <row r="14" spans="1:9" ht="60" customHeight="1" thickBot="1">
      <c r="A14" s="120" t="s">
        <v>26</v>
      </c>
      <c r="B14" s="121" t="s">
        <v>206</v>
      </c>
      <c r="C14" s="134" t="s">
        <v>124</v>
      </c>
      <c r="D14" s="122" t="s">
        <v>243</v>
      </c>
      <c r="E14" s="123" t="s">
        <v>207</v>
      </c>
      <c r="F14" s="124" t="s">
        <v>20</v>
      </c>
      <c r="G14" s="120" t="s">
        <v>210</v>
      </c>
      <c r="H14" s="126" t="s">
        <v>285</v>
      </c>
      <c r="I14" s="126" t="s">
        <v>289</v>
      </c>
    </row>
    <row r="15" spans="1:9" ht="33" customHeight="1">
      <c r="A15" s="89">
        <v>1</v>
      </c>
      <c r="B15" s="35" t="s">
        <v>67</v>
      </c>
      <c r="C15" s="28" t="s">
        <v>211</v>
      </c>
      <c r="D15" s="90" t="s">
        <v>128</v>
      </c>
      <c r="E15" s="81">
        <v>60000</v>
      </c>
      <c r="F15" s="36" t="s">
        <v>22</v>
      </c>
      <c r="G15" s="98">
        <v>2</v>
      </c>
      <c r="H15" s="102"/>
      <c r="I15" s="107"/>
    </row>
    <row r="16" spans="1:9" ht="29.25" customHeight="1">
      <c r="A16" s="79">
        <v>2</v>
      </c>
      <c r="B16" s="37" t="s">
        <v>62</v>
      </c>
      <c r="C16" s="29" t="s">
        <v>216</v>
      </c>
      <c r="D16" s="41" t="s">
        <v>63</v>
      </c>
      <c r="E16" s="83">
        <v>10000</v>
      </c>
      <c r="F16" s="36" t="s">
        <v>22</v>
      </c>
      <c r="G16" s="99">
        <v>1</v>
      </c>
      <c r="H16" s="103"/>
      <c r="I16" s="58"/>
    </row>
    <row r="17" spans="1:9" ht="27.75" customHeight="1">
      <c r="A17" s="79">
        <v>3</v>
      </c>
      <c r="B17" s="37" t="s">
        <v>61</v>
      </c>
      <c r="C17" s="29" t="s">
        <v>216</v>
      </c>
      <c r="D17" s="41" t="s">
        <v>108</v>
      </c>
      <c r="E17" s="83">
        <v>25000</v>
      </c>
      <c r="F17" s="36" t="s">
        <v>22</v>
      </c>
      <c r="G17" s="99">
        <f>1+1</f>
        <v>2</v>
      </c>
      <c r="H17" s="103"/>
      <c r="I17" s="58"/>
    </row>
    <row r="18" spans="1:9" ht="30.75" customHeight="1">
      <c r="A18" s="79">
        <v>4</v>
      </c>
      <c r="B18" s="37" t="s">
        <v>107</v>
      </c>
      <c r="C18" s="29" t="s">
        <v>216</v>
      </c>
      <c r="D18" s="41" t="s">
        <v>224</v>
      </c>
      <c r="E18" s="83">
        <v>60000</v>
      </c>
      <c r="F18" s="36" t="s">
        <v>22</v>
      </c>
      <c r="G18" s="99">
        <v>1</v>
      </c>
      <c r="H18" s="103"/>
      <c r="I18" s="58"/>
    </row>
    <row r="19" spans="1:9" ht="28.5" customHeight="1">
      <c r="A19" s="79">
        <v>5</v>
      </c>
      <c r="B19" s="37" t="s">
        <v>8</v>
      </c>
      <c r="C19" s="29" t="s">
        <v>211</v>
      </c>
      <c r="D19" s="41" t="s">
        <v>40</v>
      </c>
      <c r="E19" s="83">
        <v>25000</v>
      </c>
      <c r="F19" s="36" t="s">
        <v>22</v>
      </c>
      <c r="G19" s="99">
        <f>20+3</f>
        <v>23</v>
      </c>
      <c r="H19" s="103"/>
      <c r="I19" s="58"/>
    </row>
    <row r="20" spans="1:9" ht="36" customHeight="1">
      <c r="A20" s="79">
        <v>6</v>
      </c>
      <c r="B20" s="37" t="s">
        <v>9</v>
      </c>
      <c r="C20" s="29" t="s">
        <v>106</v>
      </c>
      <c r="D20" s="41" t="s">
        <v>10</v>
      </c>
      <c r="E20" s="83">
        <v>25000</v>
      </c>
      <c r="F20" s="36" t="s">
        <v>22</v>
      </c>
      <c r="G20" s="99">
        <f>4+1</f>
        <v>5</v>
      </c>
      <c r="H20" s="103"/>
      <c r="I20" s="58"/>
    </row>
    <row r="21" spans="1:9" ht="25.5">
      <c r="A21" s="79">
        <v>7</v>
      </c>
      <c r="B21" s="37" t="s">
        <v>60</v>
      </c>
      <c r="C21" s="29" t="s">
        <v>216</v>
      </c>
      <c r="D21" s="41" t="s">
        <v>65</v>
      </c>
      <c r="E21" s="83">
        <v>55000</v>
      </c>
      <c r="F21" s="36" t="s">
        <v>22</v>
      </c>
      <c r="G21" s="99">
        <v>3</v>
      </c>
      <c r="H21" s="103"/>
      <c r="I21" s="58"/>
    </row>
    <row r="22" spans="1:9" ht="33.75">
      <c r="A22" s="79">
        <v>8</v>
      </c>
      <c r="B22" s="37" t="s">
        <v>109</v>
      </c>
      <c r="C22" s="29" t="s">
        <v>217</v>
      </c>
      <c r="D22" s="41" t="s">
        <v>208</v>
      </c>
      <c r="E22" s="83">
        <v>100000</v>
      </c>
      <c r="F22" s="36" t="s">
        <v>22</v>
      </c>
      <c r="G22" s="99">
        <f>5+1</f>
        <v>6</v>
      </c>
      <c r="H22" s="103"/>
      <c r="I22" s="58"/>
    </row>
    <row r="23" spans="1:9" ht="22.5">
      <c r="A23" s="79">
        <v>9</v>
      </c>
      <c r="B23" s="37" t="s">
        <v>110</v>
      </c>
      <c r="C23" s="29" t="s">
        <v>211</v>
      </c>
      <c r="D23" s="41" t="s">
        <v>41</v>
      </c>
      <c r="E23" s="83">
        <v>7500</v>
      </c>
      <c r="F23" s="36" t="s">
        <v>22</v>
      </c>
      <c r="G23" s="99">
        <f>4+1</f>
        <v>5</v>
      </c>
      <c r="H23" s="103"/>
      <c r="I23" s="58"/>
    </row>
    <row r="24" spans="1:9" ht="30" customHeight="1">
      <c r="A24" s="79">
        <v>10</v>
      </c>
      <c r="B24" s="37" t="s">
        <v>110</v>
      </c>
      <c r="C24" s="29" t="s">
        <v>212</v>
      </c>
      <c r="D24" s="41" t="s">
        <v>209</v>
      </c>
      <c r="E24" s="83">
        <v>150000</v>
      </c>
      <c r="F24" s="36" t="s">
        <v>22</v>
      </c>
      <c r="G24" s="99">
        <v>1</v>
      </c>
      <c r="H24" s="103"/>
      <c r="I24" s="58"/>
    </row>
    <row r="25" spans="1:9" ht="22.5">
      <c r="A25" s="79">
        <v>11</v>
      </c>
      <c r="B25" s="37" t="s">
        <v>11</v>
      </c>
      <c r="C25" s="29" t="s">
        <v>212</v>
      </c>
      <c r="D25" s="41" t="s">
        <v>12</v>
      </c>
      <c r="E25" s="83">
        <v>3000</v>
      </c>
      <c r="F25" s="36" t="s">
        <v>22</v>
      </c>
      <c r="G25" s="99">
        <f>45+3</f>
        <v>48</v>
      </c>
      <c r="H25" s="103"/>
      <c r="I25" s="58"/>
    </row>
    <row r="26" spans="1:9" ht="22.5">
      <c r="A26" s="79">
        <v>12</v>
      </c>
      <c r="B26" s="37" t="s">
        <v>111</v>
      </c>
      <c r="C26" s="29" t="s">
        <v>212</v>
      </c>
      <c r="D26" s="41" t="s">
        <v>218</v>
      </c>
      <c r="E26" s="83">
        <v>25000</v>
      </c>
      <c r="F26" s="36" t="s">
        <v>22</v>
      </c>
      <c r="G26" s="99">
        <f>30+2</f>
        <v>32</v>
      </c>
      <c r="H26" s="103"/>
      <c r="I26" s="58"/>
    </row>
    <row r="27" spans="1:9" ht="33.75">
      <c r="A27" s="79">
        <v>13</v>
      </c>
      <c r="B27" s="37" t="s">
        <v>57</v>
      </c>
      <c r="C27" s="29" t="s">
        <v>217</v>
      </c>
      <c r="D27" s="41" t="s">
        <v>44</v>
      </c>
      <c r="E27" s="83">
        <v>7000</v>
      </c>
      <c r="F27" s="36" t="s">
        <v>22</v>
      </c>
      <c r="G27" s="99">
        <f>51+5</f>
        <v>56</v>
      </c>
      <c r="H27" s="103"/>
      <c r="I27" s="58"/>
    </row>
    <row r="28" spans="1:9" ht="32.25" customHeight="1">
      <c r="A28" s="79">
        <v>14</v>
      </c>
      <c r="B28" s="39" t="s">
        <v>112</v>
      </c>
      <c r="C28" s="29" t="s">
        <v>211</v>
      </c>
      <c r="D28" s="91" t="s">
        <v>225</v>
      </c>
      <c r="E28" s="92">
        <v>30000</v>
      </c>
      <c r="F28" s="36" t="s">
        <v>22</v>
      </c>
      <c r="G28" s="99">
        <f>4+1</f>
        <v>5</v>
      </c>
      <c r="H28" s="103"/>
      <c r="I28" s="58"/>
    </row>
    <row r="29" spans="1:9" ht="25.5">
      <c r="A29" s="79">
        <v>15</v>
      </c>
      <c r="B29" s="39" t="s">
        <v>112</v>
      </c>
      <c r="C29" s="29" t="s">
        <v>212</v>
      </c>
      <c r="D29" s="41" t="s">
        <v>226</v>
      </c>
      <c r="E29" s="83">
        <v>30000</v>
      </c>
      <c r="F29" s="36" t="s">
        <v>22</v>
      </c>
      <c r="G29" s="99">
        <v>1</v>
      </c>
      <c r="H29" s="103"/>
      <c r="I29" s="58"/>
    </row>
    <row r="30" spans="1:9" ht="30" customHeight="1">
      <c r="A30" s="79">
        <v>16</v>
      </c>
      <c r="B30" s="39" t="s">
        <v>112</v>
      </c>
      <c r="C30" s="29" t="s">
        <v>212</v>
      </c>
      <c r="D30" s="41" t="s">
        <v>227</v>
      </c>
      <c r="E30" s="83">
        <v>30000</v>
      </c>
      <c r="F30" s="36" t="s">
        <v>22</v>
      </c>
      <c r="G30" s="99">
        <v>1</v>
      </c>
      <c r="H30" s="103"/>
      <c r="I30" s="58"/>
    </row>
    <row r="31" spans="1:9" ht="29.25" customHeight="1">
      <c r="A31" s="79">
        <v>17</v>
      </c>
      <c r="B31" s="39" t="s">
        <v>112</v>
      </c>
      <c r="C31" s="29" t="s">
        <v>211</v>
      </c>
      <c r="D31" s="41" t="s">
        <v>228</v>
      </c>
      <c r="E31" s="83">
        <v>30000</v>
      </c>
      <c r="F31" s="36" t="s">
        <v>22</v>
      </c>
      <c r="G31" s="99">
        <v>1</v>
      </c>
      <c r="H31" s="103"/>
      <c r="I31" s="58"/>
    </row>
    <row r="32" spans="1:9" ht="25.5">
      <c r="A32" s="79">
        <v>18</v>
      </c>
      <c r="B32" s="37" t="s">
        <v>38</v>
      </c>
      <c r="C32" s="29" t="s">
        <v>216</v>
      </c>
      <c r="D32" s="41" t="s">
        <v>46</v>
      </c>
      <c r="E32" s="83">
        <v>7000</v>
      </c>
      <c r="F32" s="36" t="s">
        <v>22</v>
      </c>
      <c r="G32" s="99">
        <v>4</v>
      </c>
      <c r="H32" s="103"/>
      <c r="I32" s="58"/>
    </row>
    <row r="33" spans="1:9" ht="22.5">
      <c r="A33" s="79">
        <v>19</v>
      </c>
      <c r="B33" s="37" t="s">
        <v>58</v>
      </c>
      <c r="C33" s="29" t="s">
        <v>216</v>
      </c>
      <c r="D33" s="41" t="s">
        <v>59</v>
      </c>
      <c r="E33" s="83">
        <v>9000</v>
      </c>
      <c r="F33" s="36" t="s">
        <v>22</v>
      </c>
      <c r="G33" s="99">
        <v>3</v>
      </c>
      <c r="H33" s="103"/>
      <c r="I33" s="58"/>
    </row>
    <row r="34" spans="1:9" ht="25.5">
      <c r="A34" s="79">
        <v>20</v>
      </c>
      <c r="B34" s="37" t="s">
        <v>18</v>
      </c>
      <c r="C34" s="29" t="s">
        <v>105</v>
      </c>
      <c r="D34" s="41" t="s">
        <v>19</v>
      </c>
      <c r="E34" s="83">
        <v>36600</v>
      </c>
      <c r="F34" s="36" t="s">
        <v>22</v>
      </c>
      <c r="G34" s="99">
        <f>6+1</f>
        <v>7</v>
      </c>
      <c r="H34" s="103"/>
      <c r="I34" s="58"/>
    </row>
    <row r="35" spans="1:9" ht="25.5">
      <c r="A35" s="79">
        <v>21</v>
      </c>
      <c r="B35" s="37" t="s">
        <v>33</v>
      </c>
      <c r="C35" s="29" t="s">
        <v>105</v>
      </c>
      <c r="D35" s="41" t="s">
        <v>33</v>
      </c>
      <c r="E35" s="83">
        <v>43900</v>
      </c>
      <c r="F35" s="36" t="s">
        <v>22</v>
      </c>
      <c r="G35" s="99">
        <v>4</v>
      </c>
      <c r="H35" s="103"/>
      <c r="I35" s="58"/>
    </row>
    <row r="36" spans="1:9" ht="30" customHeight="1">
      <c r="A36" s="79">
        <v>22</v>
      </c>
      <c r="B36" s="39" t="s">
        <v>43</v>
      </c>
      <c r="C36" s="29" t="s">
        <v>213</v>
      </c>
      <c r="D36" s="41" t="s">
        <v>34</v>
      </c>
      <c r="E36" s="84">
        <v>350</v>
      </c>
      <c r="F36" s="36" t="s">
        <v>22</v>
      </c>
      <c r="G36" s="99">
        <f>6+1</f>
        <v>7</v>
      </c>
      <c r="H36" s="103"/>
      <c r="I36" s="58"/>
    </row>
    <row r="37" spans="1:9" ht="30" customHeight="1">
      <c r="A37" s="79">
        <v>23</v>
      </c>
      <c r="B37" s="39" t="s">
        <v>43</v>
      </c>
      <c r="C37" s="29" t="s">
        <v>214</v>
      </c>
      <c r="D37" s="41" t="s">
        <v>229</v>
      </c>
      <c r="E37" s="84">
        <v>300</v>
      </c>
      <c r="F37" s="36" t="s">
        <v>22</v>
      </c>
      <c r="G37" s="99">
        <f>6+1</f>
        <v>7</v>
      </c>
      <c r="H37" s="103"/>
      <c r="I37" s="58"/>
    </row>
    <row r="38" spans="1:9" ht="30" customHeight="1">
      <c r="A38" s="79">
        <v>24</v>
      </c>
      <c r="B38" s="39" t="s">
        <v>43</v>
      </c>
      <c r="C38" s="29" t="s">
        <v>214</v>
      </c>
      <c r="D38" s="41" t="s">
        <v>230</v>
      </c>
      <c r="E38" s="84">
        <v>300</v>
      </c>
      <c r="F38" s="36" t="s">
        <v>22</v>
      </c>
      <c r="G38" s="99">
        <f>6+1</f>
        <v>7</v>
      </c>
      <c r="H38" s="103"/>
      <c r="I38" s="58"/>
    </row>
    <row r="39" spans="1:9" ht="30" customHeight="1">
      <c r="A39" s="79">
        <v>25</v>
      </c>
      <c r="B39" s="39" t="s">
        <v>43</v>
      </c>
      <c r="C39" s="29" t="s">
        <v>214</v>
      </c>
      <c r="D39" s="41" t="s">
        <v>231</v>
      </c>
      <c r="E39" s="84">
        <v>300</v>
      </c>
      <c r="F39" s="36" t="s">
        <v>22</v>
      </c>
      <c r="G39" s="17">
        <f>6+1</f>
        <v>7</v>
      </c>
      <c r="H39" s="104"/>
      <c r="I39" s="108"/>
    </row>
    <row r="40" spans="1:9" ht="30" customHeight="1">
      <c r="A40" s="79">
        <v>26</v>
      </c>
      <c r="B40" s="39" t="s">
        <v>42</v>
      </c>
      <c r="C40" s="29" t="s">
        <v>213</v>
      </c>
      <c r="D40" s="41" t="s">
        <v>232</v>
      </c>
      <c r="E40" s="83">
        <v>3000</v>
      </c>
      <c r="F40" s="36" t="s">
        <v>22</v>
      </c>
      <c r="G40" s="17">
        <v>3</v>
      </c>
      <c r="H40" s="104"/>
      <c r="I40" s="108"/>
    </row>
    <row r="41" spans="1:9" ht="30" customHeight="1">
      <c r="A41" s="79">
        <v>27</v>
      </c>
      <c r="B41" s="39" t="s">
        <v>42</v>
      </c>
      <c r="C41" s="29" t="s">
        <v>214</v>
      </c>
      <c r="D41" s="41" t="s">
        <v>233</v>
      </c>
      <c r="E41" s="83">
        <v>3000</v>
      </c>
      <c r="F41" s="36" t="s">
        <v>22</v>
      </c>
      <c r="G41" s="17">
        <v>1</v>
      </c>
      <c r="H41" s="104"/>
      <c r="I41" s="108"/>
    </row>
    <row r="42" spans="1:9" ht="30" customHeight="1">
      <c r="A42" s="79">
        <v>28</v>
      </c>
      <c r="B42" s="39" t="s">
        <v>42</v>
      </c>
      <c r="C42" s="29" t="s">
        <v>214</v>
      </c>
      <c r="D42" s="41" t="s">
        <v>234</v>
      </c>
      <c r="E42" s="83">
        <v>3000</v>
      </c>
      <c r="F42" s="36" t="s">
        <v>22</v>
      </c>
      <c r="G42" s="17">
        <v>1</v>
      </c>
      <c r="H42" s="104"/>
      <c r="I42" s="108"/>
    </row>
    <row r="43" spans="1:9" ht="30" customHeight="1">
      <c r="A43" s="79">
        <v>29</v>
      </c>
      <c r="B43" s="39" t="s">
        <v>42</v>
      </c>
      <c r="C43" s="29" t="s">
        <v>214</v>
      </c>
      <c r="D43" s="41" t="s">
        <v>235</v>
      </c>
      <c r="E43" s="83">
        <v>3000</v>
      </c>
      <c r="F43" s="36" t="s">
        <v>22</v>
      </c>
      <c r="G43" s="17">
        <v>1</v>
      </c>
      <c r="H43" s="104"/>
      <c r="I43" s="108"/>
    </row>
    <row r="44" spans="1:9" ht="29.25" customHeight="1">
      <c r="A44" s="79">
        <v>30</v>
      </c>
      <c r="B44" s="39" t="s">
        <v>54</v>
      </c>
      <c r="C44" s="29" t="s">
        <v>215</v>
      </c>
      <c r="D44" s="41" t="s">
        <v>236</v>
      </c>
      <c r="E44" s="83">
        <v>4500</v>
      </c>
      <c r="F44" s="36" t="s">
        <v>22</v>
      </c>
      <c r="G44" s="17">
        <v>5</v>
      </c>
      <c r="H44" s="104"/>
      <c r="I44" s="108"/>
    </row>
    <row r="45" spans="1:9" ht="29.25" customHeight="1">
      <c r="A45" s="79">
        <v>31</v>
      </c>
      <c r="B45" s="39" t="s">
        <v>54</v>
      </c>
      <c r="C45" s="29" t="s">
        <v>213</v>
      </c>
      <c r="D45" s="41" t="s">
        <v>237</v>
      </c>
      <c r="E45" s="83">
        <v>7500</v>
      </c>
      <c r="F45" s="36" t="s">
        <v>22</v>
      </c>
      <c r="G45" s="17">
        <v>5</v>
      </c>
      <c r="H45" s="104"/>
      <c r="I45" s="108"/>
    </row>
    <row r="46" spans="1:9" ht="29.25" customHeight="1">
      <c r="A46" s="79">
        <v>32</v>
      </c>
      <c r="B46" s="39" t="s">
        <v>54</v>
      </c>
      <c r="C46" s="29" t="s">
        <v>214</v>
      </c>
      <c r="D46" s="41" t="s">
        <v>238</v>
      </c>
      <c r="E46" s="83">
        <v>7500</v>
      </c>
      <c r="F46" s="36" t="s">
        <v>22</v>
      </c>
      <c r="G46" s="17">
        <v>5</v>
      </c>
      <c r="H46" s="104"/>
      <c r="I46" s="108"/>
    </row>
    <row r="47" spans="1:9" ht="29.25" customHeight="1">
      <c r="A47" s="79">
        <v>33</v>
      </c>
      <c r="B47" s="39" t="s">
        <v>54</v>
      </c>
      <c r="C47" s="29" t="s">
        <v>214</v>
      </c>
      <c r="D47" s="41" t="s">
        <v>239</v>
      </c>
      <c r="E47" s="83">
        <v>7500</v>
      </c>
      <c r="F47" s="36" t="s">
        <v>22</v>
      </c>
      <c r="G47" s="17">
        <v>5</v>
      </c>
      <c r="H47" s="104"/>
      <c r="I47" s="108"/>
    </row>
    <row r="48" spans="1:9" ht="25.5" customHeight="1">
      <c r="A48" s="79">
        <v>34</v>
      </c>
      <c r="B48" s="37" t="s">
        <v>219</v>
      </c>
      <c r="C48" s="29" t="s">
        <v>216</v>
      </c>
      <c r="D48" s="41" t="s">
        <v>220</v>
      </c>
      <c r="E48" s="83">
        <v>25000</v>
      </c>
      <c r="F48" s="36" t="s">
        <v>22</v>
      </c>
      <c r="G48" s="17">
        <v>4</v>
      </c>
      <c r="H48" s="104"/>
      <c r="I48" s="108"/>
    </row>
    <row r="49" spans="1:9" ht="26.25" customHeight="1">
      <c r="A49" s="79">
        <v>35</v>
      </c>
      <c r="B49" s="37" t="s">
        <v>68</v>
      </c>
      <c r="C49" s="29" t="s">
        <v>212</v>
      </c>
      <c r="D49" s="41" t="s">
        <v>69</v>
      </c>
      <c r="E49" s="83">
        <v>15000</v>
      </c>
      <c r="F49" s="36" t="s">
        <v>22</v>
      </c>
      <c r="G49" s="17">
        <v>10</v>
      </c>
      <c r="H49" s="104"/>
      <c r="I49" s="108"/>
    </row>
    <row r="50" spans="1:9" ht="27" customHeight="1">
      <c r="A50" s="79">
        <v>36</v>
      </c>
      <c r="B50" s="37" t="s">
        <v>113</v>
      </c>
      <c r="C50" s="29" t="s">
        <v>102</v>
      </c>
      <c r="D50" s="41" t="s">
        <v>221</v>
      </c>
      <c r="E50" s="83">
        <v>12000</v>
      </c>
      <c r="F50" s="36" t="s">
        <v>22</v>
      </c>
      <c r="G50" s="17">
        <v>2</v>
      </c>
      <c r="H50" s="104"/>
      <c r="I50" s="108"/>
    </row>
    <row r="51" spans="1:9" ht="27.75" customHeight="1">
      <c r="A51" s="79">
        <v>37</v>
      </c>
      <c r="B51" s="37" t="s">
        <v>70</v>
      </c>
      <c r="C51" s="29" t="s">
        <v>105</v>
      </c>
      <c r="D51" s="41" t="s">
        <v>222</v>
      </c>
      <c r="E51" s="83">
        <v>16000</v>
      </c>
      <c r="F51" s="36" t="s">
        <v>22</v>
      </c>
      <c r="G51" s="100">
        <v>3</v>
      </c>
      <c r="H51" s="105"/>
      <c r="I51" s="109"/>
    </row>
    <row r="52" spans="1:9" ht="35.25" customHeight="1">
      <c r="A52" s="79">
        <v>38</v>
      </c>
      <c r="B52" s="37" t="s">
        <v>122</v>
      </c>
      <c r="C52" s="29" t="s">
        <v>105</v>
      </c>
      <c r="D52" s="41" t="s">
        <v>123</v>
      </c>
      <c r="E52" s="83">
        <v>43900</v>
      </c>
      <c r="F52" s="36" t="s">
        <v>22</v>
      </c>
      <c r="G52" s="17">
        <v>2</v>
      </c>
      <c r="H52" s="104"/>
      <c r="I52" s="108"/>
    </row>
    <row r="53" spans="1:9" ht="35.25" customHeight="1" thickBot="1">
      <c r="A53" s="93">
        <v>39</v>
      </c>
      <c r="B53" s="44" t="s">
        <v>72</v>
      </c>
      <c r="C53" s="66" t="s">
        <v>105</v>
      </c>
      <c r="D53" s="94" t="s">
        <v>223</v>
      </c>
      <c r="E53" s="85">
        <v>30000</v>
      </c>
      <c r="F53" s="46" t="s">
        <v>22</v>
      </c>
      <c r="G53" s="18">
        <v>2</v>
      </c>
      <c r="H53" s="106"/>
      <c r="I53" s="110"/>
    </row>
    <row r="54" spans="1:9" ht="32.25" customHeight="1" thickBot="1">
      <c r="A54" s="95"/>
      <c r="B54" s="48"/>
      <c r="C54" s="49"/>
      <c r="D54" s="206" t="s">
        <v>283</v>
      </c>
      <c r="E54" s="207"/>
      <c r="F54" s="207"/>
      <c r="G54" s="131">
        <f>SUM(G15:G53)</f>
        <v>288</v>
      </c>
      <c r="H54" s="200"/>
      <c r="I54" s="201"/>
    </row>
    <row r="55" spans="1:9" ht="24" customHeight="1">
      <c r="A55" s="5"/>
      <c r="B55" s="5"/>
      <c r="C55" s="5"/>
      <c r="D55" s="204" t="s">
        <v>284</v>
      </c>
      <c r="E55" s="204"/>
      <c r="F55" s="204"/>
      <c r="G55" s="204"/>
      <c r="H55" s="202">
        <f>SUM(I15:I53)</f>
        <v>0</v>
      </c>
      <c r="I55" s="202"/>
    </row>
    <row r="56" spans="1:9" ht="24" customHeight="1">
      <c r="A56" s="5"/>
      <c r="B56" s="5"/>
      <c r="C56" s="5"/>
      <c r="D56" s="205" t="s">
        <v>129</v>
      </c>
      <c r="E56" s="205"/>
      <c r="F56" s="205"/>
      <c r="G56" s="205"/>
      <c r="H56" s="203">
        <f>H55*24%</f>
        <v>0</v>
      </c>
      <c r="I56" s="203"/>
    </row>
    <row r="57" spans="1:9" ht="24" customHeight="1" thickBot="1">
      <c r="A57" s="5"/>
      <c r="B57" s="5"/>
      <c r="C57" s="5"/>
      <c r="D57" s="211" t="s">
        <v>300</v>
      </c>
      <c r="E57" s="211"/>
      <c r="F57" s="211"/>
      <c r="G57" s="211"/>
      <c r="H57" s="210">
        <f>H55+H56</f>
        <v>0</v>
      </c>
      <c r="I57" s="210"/>
    </row>
    <row r="58" ht="24" customHeight="1"/>
    <row r="59" spans="1:9" ht="59.25" customHeight="1">
      <c r="A59" s="212" t="s">
        <v>324</v>
      </c>
      <c r="B59" s="213"/>
      <c r="C59" s="213"/>
      <c r="D59" s="213"/>
      <c r="E59" s="213"/>
      <c r="F59" s="213"/>
      <c r="G59" s="213"/>
      <c r="H59" s="213"/>
      <c r="I59" s="213"/>
    </row>
    <row r="60" ht="15">
      <c r="A60" s="127"/>
    </row>
    <row r="61" ht="15">
      <c r="D61" s="86" t="s">
        <v>245</v>
      </c>
    </row>
    <row r="62" ht="15">
      <c r="D62" s="129" t="s">
        <v>246</v>
      </c>
    </row>
    <row r="65" ht="27.75">
      <c r="D65" s="128" t="s">
        <v>247</v>
      </c>
    </row>
    <row r="66" spans="1:9" ht="91.5" customHeight="1">
      <c r="A66" s="208" t="s">
        <v>319</v>
      </c>
      <c r="B66" s="209"/>
      <c r="C66" s="209"/>
      <c r="D66" s="209"/>
      <c r="E66" s="209"/>
      <c r="F66" s="209"/>
      <c r="G66" s="209"/>
      <c r="H66" s="209"/>
      <c r="I66" s="209"/>
    </row>
    <row r="67" spans="1:9" ht="28.5" customHeight="1">
      <c r="A67" s="214" t="s">
        <v>299</v>
      </c>
      <c r="B67" s="215"/>
      <c r="C67" s="215"/>
      <c r="D67" s="215"/>
      <c r="E67" s="215"/>
      <c r="F67" s="215"/>
      <c r="G67" s="215"/>
      <c r="H67" s="215"/>
      <c r="I67" s="215"/>
    </row>
    <row r="68" spans="1:9" ht="30.75" customHeight="1">
      <c r="A68" s="208" t="s">
        <v>301</v>
      </c>
      <c r="B68" s="209"/>
      <c r="C68" s="209"/>
      <c r="D68" s="209"/>
      <c r="E68" s="209"/>
      <c r="F68" s="209"/>
      <c r="G68" s="209"/>
      <c r="H68" s="209"/>
      <c r="I68" s="209"/>
    </row>
  </sheetData>
  <sheetProtection/>
  <mergeCells count="31">
    <mergeCell ref="A68:I68"/>
    <mergeCell ref="H57:I57"/>
    <mergeCell ref="D57:G57"/>
    <mergeCell ref="A66:I66"/>
    <mergeCell ref="A59:I59"/>
    <mergeCell ref="A67:I67"/>
    <mergeCell ref="H54:I54"/>
    <mergeCell ref="H55:I55"/>
    <mergeCell ref="H56:I56"/>
    <mergeCell ref="D55:G55"/>
    <mergeCell ref="D56:G56"/>
    <mergeCell ref="D54:F54"/>
    <mergeCell ref="C9:I9"/>
    <mergeCell ref="C10:I10"/>
    <mergeCell ref="A12:I12"/>
    <mergeCell ref="A7:B7"/>
    <mergeCell ref="A8:B8"/>
    <mergeCell ref="C8:I8"/>
    <mergeCell ref="C7:I7"/>
    <mergeCell ref="A9:B9"/>
    <mergeCell ref="A10:B10"/>
    <mergeCell ref="A2:I2"/>
    <mergeCell ref="A1:I1"/>
    <mergeCell ref="E3:I3"/>
    <mergeCell ref="C4:I4"/>
    <mergeCell ref="C5:I5"/>
    <mergeCell ref="C6:I6"/>
    <mergeCell ref="A6:B6"/>
    <mergeCell ref="A3:D3"/>
    <mergeCell ref="A4:B4"/>
    <mergeCell ref="A5:B5"/>
  </mergeCells>
  <printOptions/>
  <pageMargins left="0.3937007874015748" right="0.35433070866141736" top="0.4724409448818898" bottom="0.4330708661417323" header="0.31496062992125984" footer="0.31496062992125984"/>
  <pageSetup horizontalDpi="600" verticalDpi="600" orientation="portrait" paperSize="9" scale="80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4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57421875" style="8" customWidth="1"/>
    <col min="2" max="2" width="20.28125" style="8" customWidth="1"/>
    <col min="3" max="3" width="12.00390625" style="8" customWidth="1"/>
    <col min="4" max="4" width="33.8515625" style="7" customWidth="1"/>
    <col min="5" max="5" width="6.7109375" style="9" customWidth="1"/>
    <col min="6" max="6" width="6.8515625" style="9" customWidth="1"/>
    <col min="7" max="7" width="9.8515625" style="0" customWidth="1"/>
    <col min="8" max="9" width="10.8515625" style="8" customWidth="1"/>
    <col min="10" max="16384" width="9.140625" style="8" customWidth="1"/>
  </cols>
  <sheetData>
    <row r="1" spans="1:9" ht="69.75" customHeight="1" thickBot="1">
      <c r="A1" s="186" t="s">
        <v>325</v>
      </c>
      <c r="B1" s="187"/>
      <c r="C1" s="187"/>
      <c r="D1" s="187"/>
      <c r="E1" s="187"/>
      <c r="F1" s="187"/>
      <c r="G1" s="187"/>
      <c r="H1" s="187"/>
      <c r="I1" s="188"/>
    </row>
    <row r="2" spans="1:9" ht="18.75" customHeight="1" thickBot="1">
      <c r="A2" s="222" t="s">
        <v>244</v>
      </c>
      <c r="B2" s="223"/>
      <c r="C2" s="223"/>
      <c r="D2" s="223"/>
      <c r="E2" s="223"/>
      <c r="F2" s="223"/>
      <c r="G2" s="223"/>
      <c r="H2" s="223"/>
      <c r="I2" s="224"/>
    </row>
    <row r="3" spans="1:9" ht="23.25" customHeight="1" thickBot="1">
      <c r="A3" s="196" t="s">
        <v>198</v>
      </c>
      <c r="B3" s="197"/>
      <c r="C3" s="197"/>
      <c r="D3" s="198"/>
      <c r="E3" s="225"/>
      <c r="F3" s="226"/>
      <c r="G3" s="226"/>
      <c r="H3" s="226"/>
      <c r="I3" s="227"/>
    </row>
    <row r="4" spans="1:9" ht="15.75" customHeight="1" thickBot="1">
      <c r="A4" s="195" t="s">
        <v>199</v>
      </c>
      <c r="B4" s="195"/>
      <c r="C4" s="192"/>
      <c r="D4" s="193"/>
      <c r="E4" s="193"/>
      <c r="F4" s="193"/>
      <c r="G4" s="193"/>
      <c r="H4" s="193"/>
      <c r="I4" s="194"/>
    </row>
    <row r="5" spans="1:9" ht="18.75" customHeight="1" thickBot="1">
      <c r="A5" s="195" t="s">
        <v>200</v>
      </c>
      <c r="B5" s="195"/>
      <c r="C5" s="192"/>
      <c r="D5" s="193"/>
      <c r="E5" s="193"/>
      <c r="F5" s="193"/>
      <c r="G5" s="193"/>
      <c r="H5" s="193"/>
      <c r="I5" s="194"/>
    </row>
    <row r="6" spans="1:9" ht="26.25" customHeight="1" thickBot="1">
      <c r="A6" s="195" t="s">
        <v>201</v>
      </c>
      <c r="B6" s="195"/>
      <c r="C6" s="192"/>
      <c r="D6" s="193"/>
      <c r="E6" s="193"/>
      <c r="F6" s="193"/>
      <c r="G6" s="193"/>
      <c r="H6" s="193"/>
      <c r="I6" s="194"/>
    </row>
    <row r="7" spans="1:9" ht="23.25" customHeight="1" thickBot="1">
      <c r="A7" s="195" t="s">
        <v>202</v>
      </c>
      <c r="B7" s="195"/>
      <c r="C7" s="192"/>
      <c r="D7" s="193"/>
      <c r="E7" s="193"/>
      <c r="F7" s="193"/>
      <c r="G7" s="193"/>
      <c r="H7" s="193"/>
      <c r="I7" s="194"/>
    </row>
    <row r="8" spans="1:9" ht="15" customHeight="1" thickBot="1">
      <c r="A8" s="195" t="s">
        <v>203</v>
      </c>
      <c r="B8" s="195"/>
      <c r="C8" s="192"/>
      <c r="D8" s="193"/>
      <c r="E8" s="193"/>
      <c r="F8" s="193"/>
      <c r="G8" s="193"/>
      <c r="H8" s="193"/>
      <c r="I8" s="194"/>
    </row>
    <row r="9" spans="1:9" ht="17.25" customHeight="1" thickBot="1">
      <c r="A9" s="195" t="s">
        <v>204</v>
      </c>
      <c r="B9" s="195"/>
      <c r="C9" s="192"/>
      <c r="D9" s="193"/>
      <c r="E9" s="193"/>
      <c r="F9" s="193"/>
      <c r="G9" s="193"/>
      <c r="H9" s="193"/>
      <c r="I9" s="194"/>
    </row>
    <row r="10" spans="1:9" ht="18.75" customHeight="1" thickBot="1">
      <c r="A10" s="195" t="s">
        <v>205</v>
      </c>
      <c r="B10" s="195"/>
      <c r="C10" s="192"/>
      <c r="D10" s="193"/>
      <c r="E10" s="193"/>
      <c r="F10" s="193"/>
      <c r="G10" s="193"/>
      <c r="H10" s="193"/>
      <c r="I10" s="194"/>
    </row>
    <row r="11" ht="8.25" customHeight="1"/>
    <row r="12" spans="1:9" ht="66" customHeight="1">
      <c r="A12" s="199" t="s">
        <v>326</v>
      </c>
      <c r="B12" s="199"/>
      <c r="C12" s="199"/>
      <c r="D12" s="199"/>
      <c r="E12" s="199"/>
      <c r="F12" s="199"/>
      <c r="G12" s="199"/>
      <c r="H12" s="199"/>
      <c r="I12" s="199"/>
    </row>
    <row r="13" spans="1:7" ht="12" customHeight="1" thickBot="1">
      <c r="A13" s="78"/>
      <c r="B13" s="78"/>
      <c r="C13" s="78"/>
      <c r="D13" s="78"/>
      <c r="E13" s="78"/>
      <c r="F13" s="78"/>
      <c r="G13" s="78"/>
    </row>
    <row r="14" spans="1:9" s="5" customFormat="1" ht="69.75" customHeight="1" thickBot="1">
      <c r="A14" s="120" t="s">
        <v>26</v>
      </c>
      <c r="B14" s="121" t="s">
        <v>242</v>
      </c>
      <c r="C14" s="122" t="s">
        <v>241</v>
      </c>
      <c r="D14" s="122" t="s">
        <v>243</v>
      </c>
      <c r="E14" s="123" t="s">
        <v>207</v>
      </c>
      <c r="F14" s="124" t="s">
        <v>20</v>
      </c>
      <c r="G14" s="125" t="s">
        <v>210</v>
      </c>
      <c r="H14" s="126" t="s">
        <v>285</v>
      </c>
      <c r="I14" s="126" t="s">
        <v>289</v>
      </c>
    </row>
    <row r="15" spans="1:9" s="6" customFormat="1" ht="30" customHeight="1">
      <c r="A15" s="79">
        <v>1</v>
      </c>
      <c r="B15" s="37" t="s">
        <v>248</v>
      </c>
      <c r="C15" s="29" t="s">
        <v>240</v>
      </c>
      <c r="D15" s="38" t="s">
        <v>253</v>
      </c>
      <c r="E15" s="82">
        <v>36000</v>
      </c>
      <c r="F15" s="36" t="s">
        <v>22</v>
      </c>
      <c r="G15" s="130">
        <f>20+2</f>
        <v>22</v>
      </c>
      <c r="H15" s="111"/>
      <c r="I15" s="56"/>
    </row>
    <row r="16" spans="1:11" s="6" customFormat="1" ht="36" customHeight="1">
      <c r="A16" s="80">
        <v>2</v>
      </c>
      <c r="B16" s="37" t="s">
        <v>249</v>
      </c>
      <c r="C16" s="29" t="s">
        <v>240</v>
      </c>
      <c r="D16" s="38" t="s">
        <v>254</v>
      </c>
      <c r="E16" s="82">
        <v>72000</v>
      </c>
      <c r="F16" s="36" t="s">
        <v>22</v>
      </c>
      <c r="G16" s="130">
        <f>8</f>
        <v>8</v>
      </c>
      <c r="H16" s="111"/>
      <c r="I16" s="56"/>
      <c r="K16" s="15"/>
    </row>
    <row r="17" spans="1:9" s="5" customFormat="1" ht="31.5" customHeight="1">
      <c r="A17" s="80">
        <v>3</v>
      </c>
      <c r="B17" s="39" t="s">
        <v>250</v>
      </c>
      <c r="C17" s="29" t="s">
        <v>252</v>
      </c>
      <c r="D17" s="38" t="s">
        <v>255</v>
      </c>
      <c r="E17" s="83">
        <v>11500</v>
      </c>
      <c r="F17" s="36" t="s">
        <v>22</v>
      </c>
      <c r="G17" s="130">
        <v>2</v>
      </c>
      <c r="H17" s="111"/>
      <c r="I17" s="56"/>
    </row>
    <row r="18" spans="1:9" s="5" customFormat="1" ht="31.5" customHeight="1">
      <c r="A18" s="79">
        <v>4</v>
      </c>
      <c r="B18" s="39" t="s">
        <v>250</v>
      </c>
      <c r="C18" s="29" t="s">
        <v>252</v>
      </c>
      <c r="D18" s="38" t="s">
        <v>256</v>
      </c>
      <c r="E18" s="83">
        <v>8000</v>
      </c>
      <c r="F18" s="36" t="s">
        <v>22</v>
      </c>
      <c r="G18" s="130">
        <v>2</v>
      </c>
      <c r="H18" s="111"/>
      <c r="I18" s="56"/>
    </row>
    <row r="19" spans="1:9" ht="31.5" customHeight="1">
      <c r="A19" s="80">
        <v>5</v>
      </c>
      <c r="B19" s="39" t="s">
        <v>250</v>
      </c>
      <c r="C19" s="29" t="s">
        <v>252</v>
      </c>
      <c r="D19" s="38" t="s">
        <v>257</v>
      </c>
      <c r="E19" s="101">
        <v>8000</v>
      </c>
      <c r="F19" s="36" t="s">
        <v>22</v>
      </c>
      <c r="G19" s="130">
        <v>2</v>
      </c>
      <c r="H19" s="111"/>
      <c r="I19" s="56"/>
    </row>
    <row r="20" spans="1:9" ht="31.5" customHeight="1">
      <c r="A20" s="79">
        <v>6</v>
      </c>
      <c r="B20" s="39" t="s">
        <v>250</v>
      </c>
      <c r="C20" s="29" t="s">
        <v>252</v>
      </c>
      <c r="D20" s="38" t="s">
        <v>258</v>
      </c>
      <c r="E20" s="101">
        <v>8000</v>
      </c>
      <c r="F20" s="36" t="s">
        <v>22</v>
      </c>
      <c r="G20" s="130">
        <v>2</v>
      </c>
      <c r="H20" s="111"/>
      <c r="I20" s="56"/>
    </row>
    <row r="21" spans="1:9" ht="35.25" customHeight="1">
      <c r="A21" s="80">
        <v>7</v>
      </c>
      <c r="B21" s="39" t="s">
        <v>251</v>
      </c>
      <c r="C21" s="29" t="s">
        <v>252</v>
      </c>
      <c r="D21" s="38" t="s">
        <v>189</v>
      </c>
      <c r="E21" s="83">
        <v>20000</v>
      </c>
      <c r="F21" s="36" t="s">
        <v>22</v>
      </c>
      <c r="G21" s="17">
        <v>6</v>
      </c>
      <c r="H21" s="112"/>
      <c r="I21" s="70"/>
    </row>
    <row r="22" spans="1:9" ht="35.25" customHeight="1">
      <c r="A22" s="79">
        <v>8</v>
      </c>
      <c r="B22" s="39" t="s">
        <v>251</v>
      </c>
      <c r="C22" s="29" t="s">
        <v>252</v>
      </c>
      <c r="D22" s="38" t="s">
        <v>190</v>
      </c>
      <c r="E22" s="83">
        <v>20000</v>
      </c>
      <c r="F22" s="36" t="s">
        <v>22</v>
      </c>
      <c r="G22" s="17">
        <v>5</v>
      </c>
      <c r="H22" s="112"/>
      <c r="I22" s="70"/>
    </row>
    <row r="23" spans="1:9" ht="35.25" customHeight="1">
      <c r="A23" s="80">
        <v>9</v>
      </c>
      <c r="B23" s="39" t="s">
        <v>251</v>
      </c>
      <c r="C23" s="29" t="s">
        <v>252</v>
      </c>
      <c r="D23" s="38" t="s">
        <v>191</v>
      </c>
      <c r="E23" s="83">
        <v>20000</v>
      </c>
      <c r="F23" s="36" t="s">
        <v>22</v>
      </c>
      <c r="G23" s="17">
        <v>3</v>
      </c>
      <c r="H23" s="112"/>
      <c r="I23" s="70"/>
    </row>
    <row r="24" spans="1:9" ht="35.25" customHeight="1" thickBot="1">
      <c r="A24" s="93">
        <v>10</v>
      </c>
      <c r="B24" s="77" t="s">
        <v>251</v>
      </c>
      <c r="C24" s="66" t="s">
        <v>252</v>
      </c>
      <c r="D24" s="45" t="s">
        <v>192</v>
      </c>
      <c r="E24" s="85">
        <v>20000</v>
      </c>
      <c r="F24" s="46" t="s">
        <v>22</v>
      </c>
      <c r="G24" s="18">
        <v>3</v>
      </c>
      <c r="H24" s="113"/>
      <c r="I24" s="67"/>
    </row>
    <row r="25" spans="1:9" ht="25.5" customHeight="1" thickBot="1">
      <c r="A25" s="47"/>
      <c r="B25" s="48"/>
      <c r="C25" s="49"/>
      <c r="D25" s="206" t="s">
        <v>283</v>
      </c>
      <c r="E25" s="207"/>
      <c r="F25" s="216"/>
      <c r="G25" s="131">
        <f>SUM(G15:G24)</f>
        <v>55</v>
      </c>
      <c r="H25" s="217"/>
      <c r="I25" s="218"/>
    </row>
    <row r="26" spans="1:9" ht="26.25" customHeight="1">
      <c r="A26" s="114"/>
      <c r="B26" s="115"/>
      <c r="C26" s="115"/>
      <c r="D26" s="221" t="s">
        <v>286</v>
      </c>
      <c r="E26" s="221"/>
      <c r="F26" s="221"/>
      <c r="G26" s="221"/>
      <c r="H26" s="202">
        <f>SUM(I15:I24)</f>
        <v>0</v>
      </c>
      <c r="I26" s="202"/>
    </row>
    <row r="27" spans="1:9" ht="19.5" customHeight="1">
      <c r="A27" s="116"/>
      <c r="B27" s="117"/>
      <c r="C27" s="117"/>
      <c r="D27" s="228" t="s">
        <v>129</v>
      </c>
      <c r="E27" s="228"/>
      <c r="F27" s="228"/>
      <c r="G27" s="228"/>
      <c r="H27" s="220">
        <f>H26*24%</f>
        <v>0</v>
      </c>
      <c r="I27" s="220"/>
    </row>
    <row r="28" spans="1:9" ht="26.25" customHeight="1" thickBot="1">
      <c r="A28" s="118"/>
      <c r="B28" s="119"/>
      <c r="C28" s="119"/>
      <c r="D28" s="219" t="s">
        <v>303</v>
      </c>
      <c r="E28" s="219"/>
      <c r="F28" s="219"/>
      <c r="G28" s="219"/>
      <c r="H28" s="210">
        <f>H26+H27</f>
        <v>0</v>
      </c>
      <c r="I28" s="210"/>
    </row>
    <row r="29" spans="1:9" ht="26.25" customHeight="1">
      <c r="A29" s="117"/>
      <c r="B29" s="117"/>
      <c r="C29" s="117"/>
      <c r="D29" s="132"/>
      <c r="E29" s="132"/>
      <c r="F29" s="132"/>
      <c r="G29" s="132"/>
      <c r="H29" s="180"/>
      <c r="I29" s="180"/>
    </row>
    <row r="30" spans="1:9" ht="62.25" customHeight="1">
      <c r="A30" s="212" t="s">
        <v>324</v>
      </c>
      <c r="B30" s="213"/>
      <c r="C30" s="213"/>
      <c r="D30" s="213"/>
      <c r="E30" s="213"/>
      <c r="F30" s="213"/>
      <c r="G30" s="213"/>
      <c r="H30" s="213"/>
      <c r="I30" s="213"/>
    </row>
    <row r="31" spans="1:9" ht="15">
      <c r="A31" s="127"/>
      <c r="B31"/>
      <c r="C31"/>
      <c r="D31"/>
      <c r="E31"/>
      <c r="F31"/>
      <c r="H31"/>
      <c r="I31"/>
    </row>
    <row r="32" spans="1:9" ht="15">
      <c r="A32"/>
      <c r="B32"/>
      <c r="C32"/>
      <c r="D32" s="86" t="s">
        <v>245</v>
      </c>
      <c r="E32"/>
      <c r="F32"/>
      <c r="H32"/>
      <c r="I32"/>
    </row>
    <row r="33" spans="1:9" ht="15">
      <c r="A33"/>
      <c r="B33"/>
      <c r="C33"/>
      <c r="D33" s="129" t="s">
        <v>246</v>
      </c>
      <c r="E33"/>
      <c r="F33"/>
      <c r="H33"/>
      <c r="I33"/>
    </row>
    <row r="34" spans="1:9" ht="15">
      <c r="A34"/>
      <c r="B34"/>
      <c r="C34"/>
      <c r="D34"/>
      <c r="E34"/>
      <c r="F34"/>
      <c r="H34"/>
      <c r="I34"/>
    </row>
    <row r="35" spans="1:9" ht="15">
      <c r="A35"/>
      <c r="B35"/>
      <c r="C35"/>
      <c r="D35"/>
      <c r="E35"/>
      <c r="F35"/>
      <c r="H35"/>
      <c r="I35"/>
    </row>
    <row r="36" spans="1:9" ht="27.75">
      <c r="A36"/>
      <c r="B36"/>
      <c r="C36"/>
      <c r="D36" s="128" t="s">
        <v>247</v>
      </c>
      <c r="E36"/>
      <c r="F36"/>
      <c r="H36"/>
      <c r="I36"/>
    </row>
    <row r="37" spans="1:9" ht="15">
      <c r="A37"/>
      <c r="B37"/>
      <c r="C37"/>
      <c r="D37" s="128"/>
      <c r="E37"/>
      <c r="F37"/>
      <c r="H37"/>
      <c r="I37"/>
    </row>
    <row r="38" spans="1:9" ht="75" customHeight="1">
      <c r="A38" s="208" t="s">
        <v>318</v>
      </c>
      <c r="B38" s="209"/>
      <c r="C38" s="209"/>
      <c r="D38" s="209"/>
      <c r="E38" s="209"/>
      <c r="F38" s="209"/>
      <c r="G38" s="209"/>
      <c r="H38" s="209"/>
      <c r="I38" s="209"/>
    </row>
    <row r="39" spans="1:9" ht="23.25" customHeight="1">
      <c r="A39" s="214" t="s">
        <v>299</v>
      </c>
      <c r="B39" s="215"/>
      <c r="C39" s="215"/>
      <c r="D39" s="215"/>
      <c r="E39" s="215"/>
      <c r="F39" s="215"/>
      <c r="G39" s="215"/>
      <c r="H39" s="215"/>
      <c r="I39" s="215"/>
    </row>
    <row r="40" spans="1:9" ht="33.75" customHeight="1">
      <c r="A40" s="208" t="s">
        <v>302</v>
      </c>
      <c r="B40" s="209"/>
      <c r="C40" s="209"/>
      <c r="D40" s="209"/>
      <c r="E40" s="209"/>
      <c r="F40" s="209"/>
      <c r="G40" s="209"/>
      <c r="H40" s="209"/>
      <c r="I40" s="209"/>
    </row>
    <row r="41" ht="33.75" customHeight="1"/>
  </sheetData>
  <sheetProtection/>
  <mergeCells count="31">
    <mergeCell ref="A1:I1"/>
    <mergeCell ref="A2:I2"/>
    <mergeCell ref="E3:I3"/>
    <mergeCell ref="C4:I4"/>
    <mergeCell ref="A5:B5"/>
    <mergeCell ref="A12:I12"/>
    <mergeCell ref="A6:B6"/>
    <mergeCell ref="C10:I10"/>
    <mergeCell ref="D28:G28"/>
    <mergeCell ref="A39:I39"/>
    <mergeCell ref="H26:I26"/>
    <mergeCell ref="H27:I27"/>
    <mergeCell ref="H28:I28"/>
    <mergeCell ref="D26:G26"/>
    <mergeCell ref="D27:G27"/>
    <mergeCell ref="A8:B8"/>
    <mergeCell ref="A9:B9"/>
    <mergeCell ref="A10:B10"/>
    <mergeCell ref="C8:I8"/>
    <mergeCell ref="C9:I9"/>
    <mergeCell ref="A40:I40"/>
    <mergeCell ref="D25:F25"/>
    <mergeCell ref="H25:I25"/>
    <mergeCell ref="A30:I30"/>
    <mergeCell ref="A38:I38"/>
    <mergeCell ref="A3:D3"/>
    <mergeCell ref="A4:B4"/>
    <mergeCell ref="A7:B7"/>
    <mergeCell ref="C7:I7"/>
    <mergeCell ref="C5:I5"/>
    <mergeCell ref="C6:I6"/>
  </mergeCells>
  <printOptions/>
  <pageMargins left="0.31496062992125984" right="0.31496062992125984" top="0.31496062992125984" bottom="0.35433070866141736" header="0.31496062992125984" footer="0.31496062992125984"/>
  <pageSetup horizontalDpi="600" verticalDpi="600" orientation="portrait" paperSize="9" scale="80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J62"/>
  <sheetViews>
    <sheetView zoomScalePageLayoutView="0" workbookViewId="0" topLeftCell="B1">
      <selection activeCell="B1" sqref="B1:I1"/>
    </sheetView>
  </sheetViews>
  <sheetFormatPr defaultColWidth="9.140625" defaultRowHeight="15"/>
  <cols>
    <col min="1" max="1" width="0.13671875" style="12" hidden="1" customWidth="1"/>
    <col min="2" max="2" width="5.28125" style="12" customWidth="1"/>
    <col min="3" max="3" width="21.7109375" style="14" customWidth="1"/>
    <col min="4" max="4" width="13.57421875" style="14" customWidth="1"/>
    <col min="5" max="5" width="37.57421875" style="13" customWidth="1"/>
    <col min="6" max="6" width="7.57421875" style="13" customWidth="1"/>
    <col min="7" max="7" width="11.140625" style="12" customWidth="1"/>
    <col min="8" max="8" width="12.7109375" style="12" customWidth="1"/>
    <col min="9" max="9" width="12.28125" style="12" customWidth="1"/>
    <col min="10" max="10" width="9.7109375" style="12" bestFit="1" customWidth="1"/>
    <col min="11" max="16384" width="9.140625" style="12" customWidth="1"/>
  </cols>
  <sheetData>
    <row r="1" spans="2:9" ht="64.5" customHeight="1" thickBot="1">
      <c r="B1" s="186" t="s">
        <v>327</v>
      </c>
      <c r="C1" s="187"/>
      <c r="D1" s="187"/>
      <c r="E1" s="187"/>
      <c r="F1" s="187"/>
      <c r="G1" s="187"/>
      <c r="H1" s="187"/>
      <c r="I1" s="188"/>
    </row>
    <row r="2" spans="2:9" ht="27" customHeight="1" thickBot="1">
      <c r="B2" s="222" t="s">
        <v>259</v>
      </c>
      <c r="C2" s="223"/>
      <c r="D2" s="223"/>
      <c r="E2" s="223"/>
      <c r="F2" s="223"/>
      <c r="G2" s="223"/>
      <c r="H2" s="223"/>
      <c r="I2" s="224"/>
    </row>
    <row r="3" spans="2:9" ht="23.25" customHeight="1" thickBot="1">
      <c r="B3" s="196" t="s">
        <v>198</v>
      </c>
      <c r="C3" s="197"/>
      <c r="D3" s="197"/>
      <c r="E3" s="198"/>
      <c r="F3" s="225"/>
      <c r="G3" s="226"/>
      <c r="H3" s="226"/>
      <c r="I3" s="227"/>
    </row>
    <row r="4" spans="2:9" ht="27" customHeight="1" thickBot="1">
      <c r="B4" s="195" t="s">
        <v>199</v>
      </c>
      <c r="C4" s="195"/>
      <c r="D4" s="192"/>
      <c r="E4" s="193"/>
      <c r="F4" s="193"/>
      <c r="G4" s="193"/>
      <c r="H4" s="193"/>
      <c r="I4" s="194"/>
    </row>
    <row r="5" spans="2:9" ht="27" customHeight="1" thickBot="1">
      <c r="B5" s="195" t="s">
        <v>200</v>
      </c>
      <c r="C5" s="195"/>
      <c r="D5" s="192"/>
      <c r="E5" s="193"/>
      <c r="F5" s="193"/>
      <c r="G5" s="193"/>
      <c r="H5" s="193"/>
      <c r="I5" s="194"/>
    </row>
    <row r="6" spans="2:9" ht="27" customHeight="1" thickBot="1">
      <c r="B6" s="195" t="s">
        <v>201</v>
      </c>
      <c r="C6" s="195"/>
      <c r="D6" s="192"/>
      <c r="E6" s="193"/>
      <c r="F6" s="193"/>
      <c r="G6" s="193"/>
      <c r="H6" s="193"/>
      <c r="I6" s="194"/>
    </row>
    <row r="7" spans="2:9" ht="27" customHeight="1" thickBot="1">
      <c r="B7" s="195" t="s">
        <v>202</v>
      </c>
      <c r="C7" s="195"/>
      <c r="D7" s="192"/>
      <c r="E7" s="193"/>
      <c r="F7" s="193"/>
      <c r="G7" s="193"/>
      <c r="H7" s="193"/>
      <c r="I7" s="194"/>
    </row>
    <row r="8" spans="2:9" ht="27" customHeight="1" thickBot="1">
      <c r="B8" s="195" t="s">
        <v>203</v>
      </c>
      <c r="C8" s="195"/>
      <c r="D8" s="192"/>
      <c r="E8" s="193"/>
      <c r="F8" s="193"/>
      <c r="G8" s="193"/>
      <c r="H8" s="193"/>
      <c r="I8" s="194"/>
    </row>
    <row r="9" spans="2:9" ht="27" customHeight="1" thickBot="1">
      <c r="B9" s="195" t="s">
        <v>204</v>
      </c>
      <c r="C9" s="195"/>
      <c r="D9" s="192"/>
      <c r="E9" s="193"/>
      <c r="F9" s="193"/>
      <c r="G9" s="193"/>
      <c r="H9" s="193"/>
      <c r="I9" s="194"/>
    </row>
    <row r="10" spans="2:9" ht="27" customHeight="1" thickBot="1">
      <c r="B10" s="195" t="s">
        <v>205</v>
      </c>
      <c r="C10" s="195"/>
      <c r="D10" s="192"/>
      <c r="E10" s="193"/>
      <c r="F10" s="193"/>
      <c r="G10" s="193"/>
      <c r="H10" s="193"/>
      <c r="I10" s="194"/>
    </row>
    <row r="11" spans="2:9" ht="9" customHeight="1">
      <c r="B11"/>
      <c r="C11"/>
      <c r="D11"/>
      <c r="E11"/>
      <c r="F11"/>
      <c r="G11"/>
      <c r="H11"/>
      <c r="I11"/>
    </row>
    <row r="12" spans="2:9" ht="60.75" customHeight="1">
      <c r="B12" s="199" t="s">
        <v>326</v>
      </c>
      <c r="C12" s="199"/>
      <c r="D12" s="199"/>
      <c r="E12" s="199"/>
      <c r="F12" s="199"/>
      <c r="G12" s="199"/>
      <c r="H12" s="199"/>
      <c r="I12" s="199"/>
    </row>
    <row r="13" ht="13.5" thickBot="1"/>
    <row r="14" spans="1:9" s="11" customFormat="1" ht="60.75" customHeight="1" thickBot="1">
      <c r="A14" s="133" t="s">
        <v>35</v>
      </c>
      <c r="B14" s="120" t="s">
        <v>0</v>
      </c>
      <c r="C14" s="121" t="s">
        <v>262</v>
      </c>
      <c r="D14" s="134" t="s">
        <v>124</v>
      </c>
      <c r="E14" s="122" t="s">
        <v>263</v>
      </c>
      <c r="F14" s="124" t="s">
        <v>264</v>
      </c>
      <c r="G14" s="120" t="s">
        <v>261</v>
      </c>
      <c r="H14" s="120" t="s">
        <v>288</v>
      </c>
      <c r="I14" s="126" t="s">
        <v>289</v>
      </c>
    </row>
    <row r="15" spans="2:9" s="11" customFormat="1" ht="37.5" customHeight="1">
      <c r="B15" s="135">
        <v>1</v>
      </c>
      <c r="C15" s="61" t="s">
        <v>100</v>
      </c>
      <c r="D15" s="30" t="s">
        <v>101</v>
      </c>
      <c r="E15" s="52" t="s">
        <v>127</v>
      </c>
      <c r="F15" s="53" t="s">
        <v>22</v>
      </c>
      <c r="G15" s="138">
        <f>4+4</f>
        <v>8</v>
      </c>
      <c r="H15" s="160"/>
      <c r="I15" s="157"/>
    </row>
    <row r="16" spans="2:9" s="11" customFormat="1" ht="37.5" customHeight="1">
      <c r="B16" s="136">
        <v>2</v>
      </c>
      <c r="C16" s="62" t="s">
        <v>98</v>
      </c>
      <c r="D16" s="31" t="s">
        <v>101</v>
      </c>
      <c r="E16" s="40" t="s">
        <v>99</v>
      </c>
      <c r="F16" s="55" t="s">
        <v>22</v>
      </c>
      <c r="G16" s="139">
        <f>4+4</f>
        <v>8</v>
      </c>
      <c r="H16" s="161"/>
      <c r="I16" s="56"/>
    </row>
    <row r="17" spans="1:9" s="11" customFormat="1" ht="30" customHeight="1">
      <c r="A17" s="11" t="s">
        <v>37</v>
      </c>
      <c r="B17" s="136">
        <v>3</v>
      </c>
      <c r="C17" s="62" t="s">
        <v>1</v>
      </c>
      <c r="D17" s="31" t="s">
        <v>102</v>
      </c>
      <c r="E17" s="40" t="s">
        <v>2</v>
      </c>
      <c r="F17" s="55" t="s">
        <v>22</v>
      </c>
      <c r="G17" s="139">
        <f>2+1</f>
        <v>3</v>
      </c>
      <c r="H17" s="161"/>
      <c r="I17" s="56"/>
    </row>
    <row r="18" spans="2:9" s="11" customFormat="1" ht="29.25" customHeight="1">
      <c r="B18" s="136">
        <v>4</v>
      </c>
      <c r="C18" s="62" t="s">
        <v>1</v>
      </c>
      <c r="D18" s="31" t="s">
        <v>102</v>
      </c>
      <c r="E18" s="43" t="s">
        <v>197</v>
      </c>
      <c r="F18" s="57" t="s">
        <v>22</v>
      </c>
      <c r="G18" s="139">
        <v>1</v>
      </c>
      <c r="H18" s="161"/>
      <c r="I18" s="56"/>
    </row>
    <row r="19" spans="2:9" s="11" customFormat="1" ht="30" customHeight="1">
      <c r="B19" s="136">
        <v>5</v>
      </c>
      <c r="C19" s="62" t="s">
        <v>55</v>
      </c>
      <c r="D19" s="31" t="s">
        <v>102</v>
      </c>
      <c r="E19" s="40" t="s">
        <v>56</v>
      </c>
      <c r="F19" s="55" t="s">
        <v>22</v>
      </c>
      <c r="G19" s="139">
        <v>1</v>
      </c>
      <c r="H19" s="161"/>
      <c r="I19" s="56"/>
    </row>
    <row r="20" spans="2:9" s="11" customFormat="1" ht="36" customHeight="1">
      <c r="B20" s="136">
        <v>6</v>
      </c>
      <c r="C20" s="62" t="s">
        <v>75</v>
      </c>
      <c r="D20" s="31" t="s">
        <v>102</v>
      </c>
      <c r="E20" s="42" t="s">
        <v>76</v>
      </c>
      <c r="F20" s="54" t="s">
        <v>22</v>
      </c>
      <c r="G20" s="139">
        <v>1</v>
      </c>
      <c r="H20" s="161"/>
      <c r="I20" s="56"/>
    </row>
    <row r="21" spans="1:9" s="11" customFormat="1" ht="37.5" customHeight="1">
      <c r="A21" s="11" t="s">
        <v>36</v>
      </c>
      <c r="B21" s="136">
        <v>7</v>
      </c>
      <c r="C21" s="62" t="s">
        <v>29</v>
      </c>
      <c r="D21" s="31" t="s">
        <v>103</v>
      </c>
      <c r="E21" s="40" t="s">
        <v>193</v>
      </c>
      <c r="F21" s="55" t="s">
        <v>22</v>
      </c>
      <c r="G21" s="139">
        <f>12+1</f>
        <v>13</v>
      </c>
      <c r="H21" s="161"/>
      <c r="I21" s="56"/>
    </row>
    <row r="22" spans="1:9" s="11" customFormat="1" ht="30" customHeight="1">
      <c r="A22" s="11" t="s">
        <v>36</v>
      </c>
      <c r="B22" s="136">
        <v>8</v>
      </c>
      <c r="C22" s="62" t="s">
        <v>29</v>
      </c>
      <c r="D22" s="31" t="s">
        <v>103</v>
      </c>
      <c r="E22" s="40" t="s">
        <v>194</v>
      </c>
      <c r="F22" s="55" t="s">
        <v>22</v>
      </c>
      <c r="G22" s="139">
        <f>6+1</f>
        <v>7</v>
      </c>
      <c r="H22" s="161"/>
      <c r="I22" s="56"/>
    </row>
    <row r="23" spans="1:9" s="11" customFormat="1" ht="30" customHeight="1">
      <c r="A23" s="11" t="s">
        <v>36</v>
      </c>
      <c r="B23" s="136">
        <v>9</v>
      </c>
      <c r="C23" s="62" t="s">
        <v>29</v>
      </c>
      <c r="D23" s="31" t="s">
        <v>103</v>
      </c>
      <c r="E23" s="40" t="s">
        <v>195</v>
      </c>
      <c r="F23" s="55" t="s">
        <v>22</v>
      </c>
      <c r="G23" s="139">
        <f>6+1</f>
        <v>7</v>
      </c>
      <c r="H23" s="161"/>
      <c r="I23" s="56"/>
    </row>
    <row r="24" spans="1:9" s="11" customFormat="1" ht="30" customHeight="1">
      <c r="A24" s="11" t="s">
        <v>36</v>
      </c>
      <c r="B24" s="136">
        <v>10</v>
      </c>
      <c r="C24" s="62" t="s">
        <v>29</v>
      </c>
      <c r="D24" s="31" t="s">
        <v>103</v>
      </c>
      <c r="E24" s="40" t="s">
        <v>196</v>
      </c>
      <c r="F24" s="55" t="s">
        <v>22</v>
      </c>
      <c r="G24" s="139">
        <f>5+1</f>
        <v>6</v>
      </c>
      <c r="H24" s="161"/>
      <c r="I24" s="56"/>
    </row>
    <row r="25" spans="2:9" s="11" customFormat="1" ht="30.75" customHeight="1">
      <c r="B25" s="136">
        <v>11</v>
      </c>
      <c r="C25" s="63" t="s">
        <v>52</v>
      </c>
      <c r="D25" s="32" t="s">
        <v>104</v>
      </c>
      <c r="E25" s="40" t="s">
        <v>50</v>
      </c>
      <c r="F25" s="55" t="s">
        <v>22</v>
      </c>
      <c r="G25" s="139">
        <f>4+1</f>
        <v>5</v>
      </c>
      <c r="H25" s="161"/>
      <c r="I25" s="56"/>
    </row>
    <row r="26" spans="1:9" s="11" customFormat="1" ht="30.75" customHeight="1">
      <c r="A26" s="11" t="s">
        <v>37</v>
      </c>
      <c r="B26" s="136">
        <v>12</v>
      </c>
      <c r="C26" s="62" t="s">
        <v>3</v>
      </c>
      <c r="D26" s="32" t="s">
        <v>104</v>
      </c>
      <c r="E26" s="40" t="s">
        <v>4</v>
      </c>
      <c r="F26" s="55" t="s">
        <v>22</v>
      </c>
      <c r="G26" s="139">
        <f>55+5</f>
        <v>60</v>
      </c>
      <c r="H26" s="161"/>
      <c r="I26" s="56"/>
    </row>
    <row r="27" spans="2:9" s="11" customFormat="1" ht="30.75" customHeight="1">
      <c r="B27" s="136">
        <v>13</v>
      </c>
      <c r="C27" s="62" t="s">
        <v>53</v>
      </c>
      <c r="D27" s="32" t="s">
        <v>104</v>
      </c>
      <c r="E27" s="40" t="s">
        <v>51</v>
      </c>
      <c r="F27" s="55" t="s">
        <v>22</v>
      </c>
      <c r="G27" s="139">
        <v>2</v>
      </c>
      <c r="H27" s="161"/>
      <c r="I27" s="56"/>
    </row>
    <row r="28" spans="2:9" s="11" customFormat="1" ht="30.75" customHeight="1">
      <c r="B28" s="136">
        <v>14</v>
      </c>
      <c r="C28" s="63" t="s">
        <v>49</v>
      </c>
      <c r="D28" s="32" t="s">
        <v>105</v>
      </c>
      <c r="E28" s="40" t="s">
        <v>48</v>
      </c>
      <c r="F28" s="55" t="s">
        <v>22</v>
      </c>
      <c r="G28" s="139">
        <v>2</v>
      </c>
      <c r="H28" s="161"/>
      <c r="I28" s="56"/>
    </row>
    <row r="29" spans="2:9" s="11" customFormat="1" ht="30.75" customHeight="1">
      <c r="B29" s="136">
        <v>15</v>
      </c>
      <c r="C29" s="64" t="s">
        <v>7</v>
      </c>
      <c r="D29" s="32" t="s">
        <v>104</v>
      </c>
      <c r="E29" s="43" t="s">
        <v>64</v>
      </c>
      <c r="F29" s="57" t="s">
        <v>22</v>
      </c>
      <c r="G29" s="139">
        <v>30</v>
      </c>
      <c r="H29" s="161"/>
      <c r="I29" s="56"/>
    </row>
    <row r="30" spans="1:9" s="11" customFormat="1" ht="30.75" customHeight="1">
      <c r="A30" s="11" t="s">
        <v>37</v>
      </c>
      <c r="B30" s="136">
        <v>16</v>
      </c>
      <c r="C30" s="62" t="s">
        <v>13</v>
      </c>
      <c r="D30" s="32" t="s">
        <v>104</v>
      </c>
      <c r="E30" s="40" t="s">
        <v>14</v>
      </c>
      <c r="F30" s="55" t="s">
        <v>22</v>
      </c>
      <c r="G30" s="139">
        <v>7</v>
      </c>
      <c r="H30" s="161"/>
      <c r="I30" s="56"/>
    </row>
    <row r="31" spans="1:9" s="11" customFormat="1" ht="30.75" customHeight="1">
      <c r="A31" s="11" t="s">
        <v>37</v>
      </c>
      <c r="B31" s="136">
        <v>17</v>
      </c>
      <c r="C31" s="62" t="s">
        <v>13</v>
      </c>
      <c r="D31" s="32" t="s">
        <v>104</v>
      </c>
      <c r="E31" s="40" t="s">
        <v>15</v>
      </c>
      <c r="F31" s="55" t="s">
        <v>22</v>
      </c>
      <c r="G31" s="139">
        <v>7</v>
      </c>
      <c r="H31" s="161"/>
      <c r="I31" s="56"/>
    </row>
    <row r="32" spans="1:9" s="11" customFormat="1" ht="30.75" customHeight="1">
      <c r="A32" s="11" t="s">
        <v>37</v>
      </c>
      <c r="B32" s="136">
        <v>18</v>
      </c>
      <c r="C32" s="62" t="s">
        <v>13</v>
      </c>
      <c r="D32" s="32" t="s">
        <v>104</v>
      </c>
      <c r="E32" s="40" t="s">
        <v>16</v>
      </c>
      <c r="F32" s="55" t="s">
        <v>22</v>
      </c>
      <c r="G32" s="139">
        <v>7</v>
      </c>
      <c r="H32" s="161"/>
      <c r="I32" s="56"/>
    </row>
    <row r="33" spans="1:9" s="11" customFormat="1" ht="30.75" customHeight="1">
      <c r="A33" s="11" t="s">
        <v>37</v>
      </c>
      <c r="B33" s="136">
        <v>19</v>
      </c>
      <c r="C33" s="62" t="s">
        <v>13</v>
      </c>
      <c r="D33" s="32" t="s">
        <v>104</v>
      </c>
      <c r="E33" s="40" t="s">
        <v>17</v>
      </c>
      <c r="F33" s="55" t="s">
        <v>22</v>
      </c>
      <c r="G33" s="139">
        <v>7</v>
      </c>
      <c r="H33" s="161"/>
      <c r="I33" s="56"/>
    </row>
    <row r="34" spans="1:9" s="25" customFormat="1" ht="33" customHeight="1">
      <c r="A34" s="24"/>
      <c r="B34" s="136">
        <v>20</v>
      </c>
      <c r="C34" s="62" t="s">
        <v>72</v>
      </c>
      <c r="D34" s="31" t="s">
        <v>105</v>
      </c>
      <c r="E34" s="42" t="s">
        <v>114</v>
      </c>
      <c r="F34" s="54" t="s">
        <v>22</v>
      </c>
      <c r="G34" s="99">
        <v>2</v>
      </c>
      <c r="H34" s="162"/>
      <c r="I34" s="58"/>
    </row>
    <row r="35" spans="1:9" s="25" customFormat="1" ht="33" customHeight="1">
      <c r="A35" s="24"/>
      <c r="B35" s="136">
        <v>21</v>
      </c>
      <c r="C35" s="62" t="s">
        <v>71</v>
      </c>
      <c r="D35" s="31" t="s">
        <v>105</v>
      </c>
      <c r="E35" s="42" t="s">
        <v>115</v>
      </c>
      <c r="F35" s="54" t="s">
        <v>22</v>
      </c>
      <c r="G35" s="99">
        <v>3</v>
      </c>
      <c r="H35" s="162"/>
      <c r="I35" s="58"/>
    </row>
    <row r="36" spans="1:9" s="25" customFormat="1" ht="33" customHeight="1">
      <c r="A36" s="24"/>
      <c r="B36" s="136">
        <v>22</v>
      </c>
      <c r="C36" s="62" t="s">
        <v>116</v>
      </c>
      <c r="D36" s="31" t="s">
        <v>105</v>
      </c>
      <c r="E36" s="42" t="s">
        <v>47</v>
      </c>
      <c r="F36" s="54" t="s">
        <v>22</v>
      </c>
      <c r="G36" s="99">
        <f>3+1</f>
        <v>4</v>
      </c>
      <c r="H36" s="162"/>
      <c r="I36" s="58"/>
    </row>
    <row r="37" spans="1:9" s="11" customFormat="1" ht="33" customHeight="1">
      <c r="A37" s="11" t="s">
        <v>37</v>
      </c>
      <c r="B37" s="136">
        <v>23</v>
      </c>
      <c r="C37" s="62" t="s">
        <v>5</v>
      </c>
      <c r="D37" s="32" t="s">
        <v>104</v>
      </c>
      <c r="E37" s="40" t="s">
        <v>6</v>
      </c>
      <c r="F37" s="55" t="s">
        <v>22</v>
      </c>
      <c r="G37" s="139">
        <v>40</v>
      </c>
      <c r="H37" s="161"/>
      <c r="I37" s="56"/>
    </row>
    <row r="38" spans="1:9" ht="33" customHeight="1">
      <c r="A38" s="12" t="s">
        <v>37</v>
      </c>
      <c r="B38" s="136">
        <v>24</v>
      </c>
      <c r="C38" s="37" t="s">
        <v>31</v>
      </c>
      <c r="D38" s="29" t="s">
        <v>102</v>
      </c>
      <c r="E38" s="43" t="s">
        <v>32</v>
      </c>
      <c r="F38" s="57" t="s">
        <v>22</v>
      </c>
      <c r="G38" s="130">
        <f>1+1</f>
        <v>2</v>
      </c>
      <c r="H38" s="161"/>
      <c r="I38" s="158"/>
    </row>
    <row r="39" spans="2:9" ht="33" customHeight="1" thickBot="1">
      <c r="B39" s="137">
        <v>25</v>
      </c>
      <c r="C39" s="65" t="s">
        <v>73</v>
      </c>
      <c r="D39" s="33" t="s">
        <v>104</v>
      </c>
      <c r="E39" s="60" t="s">
        <v>74</v>
      </c>
      <c r="F39" s="59" t="s">
        <v>22</v>
      </c>
      <c r="G39" s="140">
        <v>1</v>
      </c>
      <c r="H39" s="163"/>
      <c r="I39" s="159"/>
    </row>
    <row r="40" spans="1:9" s="8" customFormat="1" ht="24.75" customHeight="1" thickBot="1">
      <c r="A40" s="47"/>
      <c r="B40" s="68"/>
      <c r="C40" s="69"/>
      <c r="D40" s="233" t="s">
        <v>283</v>
      </c>
      <c r="E40" s="234"/>
      <c r="F40" s="234"/>
      <c r="G40" s="164">
        <f>SUM(G15:G39)</f>
        <v>234</v>
      </c>
      <c r="H40" s="231"/>
      <c r="I40" s="232"/>
    </row>
    <row r="41" spans="3:9" ht="25.5" customHeight="1">
      <c r="C41"/>
      <c r="D41"/>
      <c r="E41" s="221" t="s">
        <v>287</v>
      </c>
      <c r="F41" s="221"/>
      <c r="G41" s="221"/>
      <c r="H41" s="229">
        <f>SUM(I15:I39)</f>
        <v>0</v>
      </c>
      <c r="I41" s="229"/>
    </row>
    <row r="42" spans="3:9" ht="18" customHeight="1">
      <c r="C42"/>
      <c r="D42"/>
      <c r="E42" s="228" t="s">
        <v>129</v>
      </c>
      <c r="F42" s="228"/>
      <c r="G42" s="228"/>
      <c r="H42" s="230">
        <f>H41*24%</f>
        <v>0</v>
      </c>
      <c r="I42" s="230"/>
    </row>
    <row r="43" spans="3:10" ht="25.5" customHeight="1" thickBot="1">
      <c r="C43"/>
      <c r="D43"/>
      <c r="E43" s="219" t="s">
        <v>303</v>
      </c>
      <c r="F43" s="219"/>
      <c r="G43" s="219"/>
      <c r="H43" s="210">
        <f>H41+H42</f>
        <v>0</v>
      </c>
      <c r="I43" s="210"/>
      <c r="J43" s="10"/>
    </row>
    <row r="44" ht="15" customHeight="1"/>
    <row r="45" spans="2:10" ht="55.5" customHeight="1">
      <c r="B45" s="212" t="s">
        <v>324</v>
      </c>
      <c r="C45" s="213"/>
      <c r="D45" s="213"/>
      <c r="E45" s="213"/>
      <c r="F45" s="213"/>
      <c r="G45" s="213"/>
      <c r="H45" s="213"/>
      <c r="I45" s="213"/>
      <c r="J45" s="141"/>
    </row>
    <row r="46" spans="2:10" ht="15" customHeight="1">
      <c r="B46" s="127"/>
      <c r="C46"/>
      <c r="D46"/>
      <c r="E46"/>
      <c r="F46"/>
      <c r="G46"/>
      <c r="H46"/>
      <c r="I46"/>
      <c r="J46"/>
    </row>
    <row r="47" spans="2:10" ht="15" customHeight="1">
      <c r="B47"/>
      <c r="C47"/>
      <c r="D47"/>
      <c r="E47" s="86" t="s">
        <v>245</v>
      </c>
      <c r="F47"/>
      <c r="G47"/>
      <c r="H47"/>
      <c r="I47"/>
      <c r="J47"/>
    </row>
    <row r="48" spans="2:10" ht="15" customHeight="1">
      <c r="B48"/>
      <c r="C48"/>
      <c r="D48"/>
      <c r="E48" s="129" t="s">
        <v>246</v>
      </c>
      <c r="F48"/>
      <c r="G48"/>
      <c r="H48"/>
      <c r="I48"/>
      <c r="J48"/>
    </row>
    <row r="49" spans="2:10" ht="15" customHeight="1">
      <c r="B49"/>
      <c r="C49"/>
      <c r="D49"/>
      <c r="E49"/>
      <c r="F49"/>
      <c r="G49"/>
      <c r="H49"/>
      <c r="I49"/>
      <c r="J49"/>
    </row>
    <row r="50" spans="2:10" ht="15" customHeight="1">
      <c r="B50"/>
      <c r="C50"/>
      <c r="D50"/>
      <c r="E50"/>
      <c r="F50"/>
      <c r="G50"/>
      <c r="H50"/>
      <c r="I50"/>
      <c r="J50"/>
    </row>
    <row r="51" spans="2:10" ht="30.75" customHeight="1">
      <c r="B51"/>
      <c r="C51"/>
      <c r="D51"/>
      <c r="E51" s="128" t="s">
        <v>247</v>
      </c>
      <c r="F51"/>
      <c r="G51"/>
      <c r="H51"/>
      <c r="I51"/>
      <c r="J51"/>
    </row>
    <row r="52" spans="2:10" ht="30.75" customHeight="1">
      <c r="B52"/>
      <c r="C52"/>
      <c r="D52"/>
      <c r="E52" s="182"/>
      <c r="F52"/>
      <c r="G52"/>
      <c r="H52"/>
      <c r="I52"/>
      <c r="J52"/>
    </row>
    <row r="53" spans="2:10" ht="30.75" customHeight="1">
      <c r="B53"/>
      <c r="C53"/>
      <c r="D53"/>
      <c r="E53" s="182"/>
      <c r="F53"/>
      <c r="G53"/>
      <c r="H53"/>
      <c r="I53"/>
      <c r="J53"/>
    </row>
    <row r="54" spans="2:10" ht="30.75" customHeight="1">
      <c r="B54"/>
      <c r="C54"/>
      <c r="D54"/>
      <c r="E54" s="182"/>
      <c r="F54"/>
      <c r="G54"/>
      <c r="H54"/>
      <c r="I54"/>
      <c r="J54"/>
    </row>
    <row r="55" spans="2:10" ht="30.75" customHeight="1">
      <c r="B55"/>
      <c r="C55"/>
      <c r="D55"/>
      <c r="E55" s="182"/>
      <c r="F55"/>
      <c r="G55"/>
      <c r="H55"/>
      <c r="I55"/>
      <c r="J55"/>
    </row>
    <row r="56" spans="2:10" ht="30.75" customHeight="1">
      <c r="B56"/>
      <c r="C56"/>
      <c r="D56"/>
      <c r="E56" s="182"/>
      <c r="F56"/>
      <c r="G56"/>
      <c r="H56"/>
      <c r="I56"/>
      <c r="J56"/>
    </row>
    <row r="57" spans="2:10" ht="30.75" customHeight="1">
      <c r="B57"/>
      <c r="C57"/>
      <c r="D57"/>
      <c r="E57" s="182"/>
      <c r="F57"/>
      <c r="G57"/>
      <c r="H57"/>
      <c r="I57"/>
      <c r="J57"/>
    </row>
    <row r="58" spans="2:10" ht="12" customHeight="1">
      <c r="B58"/>
      <c r="C58"/>
      <c r="D58"/>
      <c r="E58" s="128"/>
      <c r="F58"/>
      <c r="G58"/>
      <c r="H58"/>
      <c r="I58"/>
      <c r="J58"/>
    </row>
    <row r="59" spans="2:10" ht="12" customHeight="1">
      <c r="B59"/>
      <c r="C59"/>
      <c r="D59"/>
      <c r="E59" s="128"/>
      <c r="F59"/>
      <c r="G59"/>
      <c r="H59"/>
      <c r="I59"/>
      <c r="J59"/>
    </row>
    <row r="60" spans="2:10" ht="82.5" customHeight="1">
      <c r="B60" s="214" t="s">
        <v>320</v>
      </c>
      <c r="C60" s="215"/>
      <c r="D60" s="215"/>
      <c r="E60" s="215"/>
      <c r="F60" s="215"/>
      <c r="G60" s="215"/>
      <c r="H60" s="215"/>
      <c r="I60" s="215"/>
      <c r="J60"/>
    </row>
    <row r="61" spans="2:10" ht="30" customHeight="1">
      <c r="B61" s="214" t="s">
        <v>299</v>
      </c>
      <c r="C61" s="215"/>
      <c r="D61" s="215"/>
      <c r="E61" s="215"/>
      <c r="F61" s="215"/>
      <c r="G61" s="215"/>
      <c r="H61" s="215"/>
      <c r="I61" s="215"/>
      <c r="J61"/>
    </row>
    <row r="62" spans="2:9" ht="26.25" customHeight="1">
      <c r="B62" s="214" t="s">
        <v>304</v>
      </c>
      <c r="C62" s="215"/>
      <c r="D62" s="215"/>
      <c r="E62" s="215"/>
      <c r="F62" s="215"/>
      <c r="G62" s="215"/>
      <c r="H62" s="215"/>
      <c r="I62" s="215"/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sheetProtection/>
  <mergeCells count="31">
    <mergeCell ref="B62:I62"/>
    <mergeCell ref="B60:I60"/>
    <mergeCell ref="B45:I45"/>
    <mergeCell ref="B61:I61"/>
    <mergeCell ref="B1:I1"/>
    <mergeCell ref="B2:I2"/>
    <mergeCell ref="B3:E3"/>
    <mergeCell ref="F3:I3"/>
    <mergeCell ref="B4:C4"/>
    <mergeCell ref="D4:I4"/>
    <mergeCell ref="B5:C5"/>
    <mergeCell ref="D5:I5"/>
    <mergeCell ref="B6:C6"/>
    <mergeCell ref="D6:I6"/>
    <mergeCell ref="B7:C7"/>
    <mergeCell ref="D7:I7"/>
    <mergeCell ref="B8:C8"/>
    <mergeCell ref="D8:I8"/>
    <mergeCell ref="B9:C9"/>
    <mergeCell ref="D9:I9"/>
    <mergeCell ref="B10:C10"/>
    <mergeCell ref="D10:I10"/>
    <mergeCell ref="B12:I12"/>
    <mergeCell ref="H41:I41"/>
    <mergeCell ref="H42:I42"/>
    <mergeCell ref="H43:I43"/>
    <mergeCell ref="H40:I40"/>
    <mergeCell ref="E41:G41"/>
    <mergeCell ref="E42:G42"/>
    <mergeCell ref="E43:G43"/>
    <mergeCell ref="D40:F40"/>
  </mergeCells>
  <printOptions/>
  <pageMargins left="0.3937007874015748" right="0.11811023622047245" top="0.4724409448818898" bottom="0.3937007874015748" header="0.31496062992125984" footer="0.31496062992125984"/>
  <pageSetup horizontalDpi="600" verticalDpi="600" orientation="portrait" paperSize="9" scale="80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129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5.28125" style="1" customWidth="1"/>
    <col min="2" max="2" width="54.00390625" style="3" customWidth="1"/>
    <col min="3" max="3" width="11.421875" style="4" customWidth="1"/>
    <col min="4" max="4" width="12.28125" style="1" customWidth="1"/>
    <col min="5" max="5" width="12.421875" style="1" customWidth="1"/>
    <col min="6" max="6" width="15.140625" style="1" customWidth="1"/>
    <col min="7" max="16384" width="9.140625" style="1" customWidth="1"/>
  </cols>
  <sheetData>
    <row r="1" spans="1:6" ht="72.75" customHeight="1" thickBot="1">
      <c r="A1" s="186" t="s">
        <v>328</v>
      </c>
      <c r="B1" s="187"/>
      <c r="C1" s="187"/>
      <c r="D1" s="187"/>
      <c r="E1" s="187"/>
      <c r="F1" s="188"/>
    </row>
    <row r="2" spans="1:6" ht="23.25" customHeight="1" thickBot="1">
      <c r="A2" s="183" t="s">
        <v>290</v>
      </c>
      <c r="B2" s="184"/>
      <c r="C2" s="184"/>
      <c r="D2" s="184"/>
      <c r="E2" s="184"/>
      <c r="F2" s="185"/>
    </row>
    <row r="3" spans="1:6" ht="21" customHeight="1" thickBot="1">
      <c r="A3" s="196" t="s">
        <v>198</v>
      </c>
      <c r="B3" s="197"/>
      <c r="C3" s="197"/>
      <c r="D3" s="198"/>
      <c r="E3" s="235"/>
      <c r="F3" s="236"/>
    </row>
    <row r="4" spans="1:6" ht="33" customHeight="1" thickBot="1">
      <c r="A4" s="143" t="s">
        <v>265</v>
      </c>
      <c r="B4" s="144"/>
      <c r="C4" s="87"/>
      <c r="D4" s="87"/>
      <c r="E4" s="87"/>
      <c r="F4" s="88"/>
    </row>
    <row r="5" spans="1:6" ht="33" customHeight="1" thickBot="1">
      <c r="A5" s="143" t="s">
        <v>266</v>
      </c>
      <c r="B5" s="144"/>
      <c r="C5" s="87"/>
      <c r="D5" s="87"/>
      <c r="E5" s="87"/>
      <c r="F5" s="88"/>
    </row>
    <row r="6" spans="1:6" ht="33" customHeight="1" thickBot="1">
      <c r="A6" s="143" t="s">
        <v>267</v>
      </c>
      <c r="B6" s="144"/>
      <c r="C6" s="87"/>
      <c r="D6" s="87"/>
      <c r="E6" s="87"/>
      <c r="F6" s="88"/>
    </row>
    <row r="7" spans="1:6" ht="33" customHeight="1" thickBot="1">
      <c r="A7" s="143" t="s">
        <v>317</v>
      </c>
      <c r="B7" s="144"/>
      <c r="C7" s="87"/>
      <c r="D7" s="87"/>
      <c r="E7" s="87"/>
      <c r="F7" s="88"/>
    </row>
    <row r="8" spans="1:6" ht="25.5" customHeight="1" thickBot="1">
      <c r="A8" s="143" t="s">
        <v>268</v>
      </c>
      <c r="B8" s="144"/>
      <c r="C8" s="87"/>
      <c r="D8" s="87"/>
      <c r="E8" s="87"/>
      <c r="F8" s="88"/>
    </row>
    <row r="9" spans="1:6" ht="28.5" customHeight="1" thickBot="1">
      <c r="A9" s="143" t="s">
        <v>269</v>
      </c>
      <c r="B9" s="144"/>
      <c r="C9" s="87"/>
      <c r="D9" s="87"/>
      <c r="E9" s="87"/>
      <c r="F9" s="88"/>
    </row>
    <row r="10" spans="1:6" ht="26.25" customHeight="1" thickBot="1">
      <c r="A10" s="143" t="s">
        <v>270</v>
      </c>
      <c r="B10" s="144"/>
      <c r="C10" s="87"/>
      <c r="D10" s="87"/>
      <c r="E10" s="87"/>
      <c r="F10" s="88"/>
    </row>
    <row r="11" spans="1:6" ht="15">
      <c r="A11"/>
      <c r="B11"/>
      <c r="C11"/>
      <c r="D11"/>
      <c r="E11"/>
      <c r="F11"/>
    </row>
    <row r="12" spans="1:6" ht="54.75" customHeight="1">
      <c r="A12" s="199" t="s">
        <v>329</v>
      </c>
      <c r="B12" s="199"/>
      <c r="C12" s="199"/>
      <c r="D12" s="199"/>
      <c r="E12" s="199"/>
      <c r="F12" s="199"/>
    </row>
    <row r="13" ht="15.75" thickBot="1"/>
    <row r="14" spans="1:6" ht="65.25" customHeight="1" thickBot="1">
      <c r="A14" s="142" t="s">
        <v>26</v>
      </c>
      <c r="B14" s="120" t="s">
        <v>130</v>
      </c>
      <c r="C14" s="124" t="s">
        <v>20</v>
      </c>
      <c r="D14" s="120" t="s">
        <v>261</v>
      </c>
      <c r="E14" s="126" t="s">
        <v>288</v>
      </c>
      <c r="F14" s="126" t="s">
        <v>291</v>
      </c>
    </row>
    <row r="15" spans="1:6" ht="24" customHeight="1">
      <c r="A15" s="16">
        <v>1</v>
      </c>
      <c r="B15" s="19" t="s">
        <v>21</v>
      </c>
      <c r="C15" s="72" t="s">
        <v>22</v>
      </c>
      <c r="D15" s="98">
        <v>10</v>
      </c>
      <c r="E15" s="145"/>
      <c r="F15" s="145"/>
    </row>
    <row r="16" spans="1:6" ht="24" customHeight="1">
      <c r="A16" s="73">
        <v>2</v>
      </c>
      <c r="B16" s="20" t="s">
        <v>149</v>
      </c>
      <c r="C16" s="51" t="s">
        <v>22</v>
      </c>
      <c r="D16" s="99">
        <v>20</v>
      </c>
      <c r="E16" s="146"/>
      <c r="F16" s="146"/>
    </row>
    <row r="17" spans="1:6" ht="24" customHeight="1">
      <c r="A17" s="17">
        <v>3</v>
      </c>
      <c r="B17" s="21" t="s">
        <v>91</v>
      </c>
      <c r="C17" s="51" t="s">
        <v>22</v>
      </c>
      <c r="D17" s="99">
        <f>8+1</f>
        <v>9</v>
      </c>
      <c r="E17" s="146"/>
      <c r="F17" s="146"/>
    </row>
    <row r="18" spans="1:6" ht="21.75" customHeight="1">
      <c r="A18" s="17">
        <v>4</v>
      </c>
      <c r="B18" s="21" t="s">
        <v>132</v>
      </c>
      <c r="C18" s="51" t="s">
        <v>22</v>
      </c>
      <c r="D18" s="99">
        <v>1</v>
      </c>
      <c r="E18" s="146"/>
      <c r="F18" s="146"/>
    </row>
    <row r="19" spans="1:6" ht="21.75" customHeight="1">
      <c r="A19" s="17">
        <v>5</v>
      </c>
      <c r="B19" s="21" t="s">
        <v>279</v>
      </c>
      <c r="C19" s="51" t="s">
        <v>22</v>
      </c>
      <c r="D19" s="99">
        <f>5+2</f>
        <v>7</v>
      </c>
      <c r="E19" s="146"/>
      <c r="F19" s="146"/>
    </row>
    <row r="20" spans="1:6" ht="21.75" customHeight="1">
      <c r="A20" s="17">
        <v>6</v>
      </c>
      <c r="B20" s="21" t="s">
        <v>150</v>
      </c>
      <c r="C20" s="51" t="s">
        <v>22</v>
      </c>
      <c r="D20" s="99">
        <v>5</v>
      </c>
      <c r="E20" s="146"/>
      <c r="F20" s="146"/>
    </row>
    <row r="21" spans="1:6" ht="34.5" customHeight="1">
      <c r="A21" s="17">
        <v>7</v>
      </c>
      <c r="B21" s="21" t="s">
        <v>280</v>
      </c>
      <c r="C21" s="51" t="s">
        <v>22</v>
      </c>
      <c r="D21" s="99">
        <f>5+2</f>
        <v>7</v>
      </c>
      <c r="E21" s="147"/>
      <c r="F21" s="146"/>
    </row>
    <row r="22" spans="1:6" ht="25.5" customHeight="1">
      <c r="A22" s="17">
        <v>8</v>
      </c>
      <c r="B22" s="21" t="s">
        <v>133</v>
      </c>
      <c r="C22" s="51" t="s">
        <v>22</v>
      </c>
      <c r="D22" s="99">
        <f>6+2</f>
        <v>8</v>
      </c>
      <c r="E22" s="147"/>
      <c r="F22" s="146"/>
    </row>
    <row r="23" spans="1:6" ht="35.25" customHeight="1">
      <c r="A23" s="17">
        <v>9</v>
      </c>
      <c r="B23" s="21" t="s">
        <v>134</v>
      </c>
      <c r="C23" s="51" t="s">
        <v>22</v>
      </c>
      <c r="D23" s="99">
        <f>5+2</f>
        <v>7</v>
      </c>
      <c r="E23" s="147"/>
      <c r="F23" s="146"/>
    </row>
    <row r="24" spans="1:6" ht="28.5" customHeight="1">
      <c r="A24" s="17">
        <v>10</v>
      </c>
      <c r="B24" s="20" t="s">
        <v>89</v>
      </c>
      <c r="C24" s="51" t="s">
        <v>22</v>
      </c>
      <c r="D24" s="99">
        <v>25</v>
      </c>
      <c r="E24" s="147"/>
      <c r="F24" s="146"/>
    </row>
    <row r="25" spans="1:6" ht="28.5" customHeight="1">
      <c r="A25" s="17">
        <v>11</v>
      </c>
      <c r="B25" s="20" t="s">
        <v>90</v>
      </c>
      <c r="C25" s="51" t="s">
        <v>22</v>
      </c>
      <c r="D25" s="99">
        <v>30</v>
      </c>
      <c r="E25" s="147"/>
      <c r="F25" s="146"/>
    </row>
    <row r="26" spans="1:6" ht="35.25" customHeight="1">
      <c r="A26" s="17">
        <v>12</v>
      </c>
      <c r="B26" s="20" t="s">
        <v>135</v>
      </c>
      <c r="C26" s="51" t="s">
        <v>22</v>
      </c>
      <c r="D26" s="99">
        <v>4</v>
      </c>
      <c r="E26" s="147"/>
      <c r="F26" s="146"/>
    </row>
    <row r="27" spans="1:6" ht="35.25" customHeight="1">
      <c r="A27" s="17">
        <v>13</v>
      </c>
      <c r="B27" s="20" t="s">
        <v>136</v>
      </c>
      <c r="C27" s="51" t="s">
        <v>22</v>
      </c>
      <c r="D27" s="99">
        <v>4</v>
      </c>
      <c r="E27" s="147"/>
      <c r="F27" s="146"/>
    </row>
    <row r="28" spans="1:6" ht="35.25" customHeight="1">
      <c r="A28" s="17">
        <v>14</v>
      </c>
      <c r="B28" s="21" t="s">
        <v>131</v>
      </c>
      <c r="C28" s="51" t="s">
        <v>22</v>
      </c>
      <c r="D28" s="99">
        <v>20</v>
      </c>
      <c r="E28" s="147"/>
      <c r="F28" s="146"/>
    </row>
    <row r="29" spans="1:7" s="2" customFormat="1" ht="26.25" customHeight="1">
      <c r="A29" s="17">
        <v>15</v>
      </c>
      <c r="B29" s="21" t="s">
        <v>118</v>
      </c>
      <c r="C29" s="51" t="s">
        <v>30</v>
      </c>
      <c r="D29" s="99">
        <f>100+10</f>
        <v>110</v>
      </c>
      <c r="E29" s="147"/>
      <c r="F29" s="146"/>
      <c r="G29" s="1"/>
    </row>
    <row r="30" spans="1:7" s="2" customFormat="1" ht="26.25" customHeight="1">
      <c r="A30" s="17">
        <v>16</v>
      </c>
      <c r="B30" s="20" t="s">
        <v>88</v>
      </c>
      <c r="C30" s="51" t="s">
        <v>22</v>
      </c>
      <c r="D30" s="99">
        <v>60</v>
      </c>
      <c r="E30" s="147"/>
      <c r="F30" s="146"/>
      <c r="G30" s="1"/>
    </row>
    <row r="31" spans="1:6" ht="26.25" customHeight="1">
      <c r="A31" s="96">
        <v>17</v>
      </c>
      <c r="B31" s="20" t="s">
        <v>92</v>
      </c>
      <c r="C31" s="51" t="s">
        <v>22</v>
      </c>
      <c r="D31" s="99">
        <v>100</v>
      </c>
      <c r="E31" s="147"/>
      <c r="F31" s="146"/>
    </row>
    <row r="32" spans="1:6" ht="26.25" customHeight="1">
      <c r="A32" s="17">
        <v>18</v>
      </c>
      <c r="B32" s="21" t="s">
        <v>281</v>
      </c>
      <c r="C32" s="51" t="s">
        <v>77</v>
      </c>
      <c r="D32" s="99">
        <v>5</v>
      </c>
      <c r="E32" s="147"/>
      <c r="F32" s="146"/>
    </row>
    <row r="33" spans="1:6" ht="26.25" customHeight="1">
      <c r="A33" s="17">
        <v>19</v>
      </c>
      <c r="B33" s="34" t="s">
        <v>282</v>
      </c>
      <c r="C33" s="51" t="s">
        <v>77</v>
      </c>
      <c r="D33" s="99">
        <v>3</v>
      </c>
      <c r="E33" s="147"/>
      <c r="F33" s="146"/>
    </row>
    <row r="34" spans="1:6" ht="41.25" customHeight="1">
      <c r="A34" s="17">
        <v>20</v>
      </c>
      <c r="B34" s="20" t="s">
        <v>137</v>
      </c>
      <c r="C34" s="51" t="s">
        <v>272</v>
      </c>
      <c r="D34" s="99">
        <f>10+5</f>
        <v>15</v>
      </c>
      <c r="E34" s="147"/>
      <c r="F34" s="146"/>
    </row>
    <row r="35" spans="1:6" ht="26.25" customHeight="1">
      <c r="A35" s="17">
        <v>21</v>
      </c>
      <c r="B35" s="20" t="s">
        <v>138</v>
      </c>
      <c r="C35" s="51" t="s">
        <v>22</v>
      </c>
      <c r="D35" s="99">
        <f>85+10</f>
        <v>95</v>
      </c>
      <c r="E35" s="147"/>
      <c r="F35" s="146"/>
    </row>
    <row r="36" spans="1:6" ht="26.25" customHeight="1">
      <c r="A36" s="17">
        <v>22</v>
      </c>
      <c r="B36" s="20" t="s">
        <v>139</v>
      </c>
      <c r="C36" s="51" t="s">
        <v>22</v>
      </c>
      <c r="D36" s="99">
        <f>85+10</f>
        <v>95</v>
      </c>
      <c r="E36" s="147"/>
      <c r="F36" s="146"/>
    </row>
    <row r="37" spans="1:6" ht="26.25" customHeight="1">
      <c r="A37" s="17">
        <v>23</v>
      </c>
      <c r="B37" s="20" t="s">
        <v>140</v>
      </c>
      <c r="C37" s="51" t="s">
        <v>22</v>
      </c>
      <c r="D37" s="99">
        <f>85+10</f>
        <v>95</v>
      </c>
      <c r="E37" s="147"/>
      <c r="F37" s="146"/>
    </row>
    <row r="38" spans="1:6" ht="26.25" customHeight="1">
      <c r="A38" s="17">
        <v>24</v>
      </c>
      <c r="B38" s="21" t="s">
        <v>141</v>
      </c>
      <c r="C38" s="51" t="s">
        <v>22</v>
      </c>
      <c r="D38" s="99">
        <v>5</v>
      </c>
      <c r="E38" s="147"/>
      <c r="F38" s="146"/>
    </row>
    <row r="39" spans="1:6" ht="26.25" customHeight="1">
      <c r="A39" s="17">
        <v>25</v>
      </c>
      <c r="B39" s="20" t="s">
        <v>187</v>
      </c>
      <c r="C39" s="51" t="s">
        <v>78</v>
      </c>
      <c r="D39" s="99">
        <v>80</v>
      </c>
      <c r="E39" s="147"/>
      <c r="F39" s="146"/>
    </row>
    <row r="40" spans="1:6" ht="26.25" customHeight="1">
      <c r="A40" s="17">
        <v>26</v>
      </c>
      <c r="B40" s="20" t="s">
        <v>188</v>
      </c>
      <c r="C40" s="51" t="s">
        <v>78</v>
      </c>
      <c r="D40" s="99">
        <v>80</v>
      </c>
      <c r="E40" s="147"/>
      <c r="F40" s="146"/>
    </row>
    <row r="41" spans="1:6" ht="26.25" customHeight="1">
      <c r="A41" s="17">
        <v>27</v>
      </c>
      <c r="B41" s="20" t="s">
        <v>142</v>
      </c>
      <c r="C41" s="51" t="s">
        <v>78</v>
      </c>
      <c r="D41" s="99">
        <v>50</v>
      </c>
      <c r="E41" s="147"/>
      <c r="F41" s="146"/>
    </row>
    <row r="42" spans="1:6" ht="27.75" customHeight="1">
      <c r="A42" s="17">
        <v>28</v>
      </c>
      <c r="B42" s="20" t="s">
        <v>186</v>
      </c>
      <c r="C42" s="51" t="s">
        <v>22</v>
      </c>
      <c r="D42" s="99">
        <f>70+5</f>
        <v>75</v>
      </c>
      <c r="E42" s="147"/>
      <c r="F42" s="146"/>
    </row>
    <row r="43" spans="1:6" ht="27.75" customHeight="1">
      <c r="A43" s="17">
        <v>29</v>
      </c>
      <c r="B43" s="21" t="s">
        <v>96</v>
      </c>
      <c r="C43" s="51" t="s">
        <v>22</v>
      </c>
      <c r="D43" s="99">
        <v>20</v>
      </c>
      <c r="E43" s="147"/>
      <c r="F43" s="146"/>
    </row>
    <row r="44" spans="1:6" ht="27.75" customHeight="1">
      <c r="A44" s="17">
        <v>30</v>
      </c>
      <c r="B44" s="21" t="s">
        <v>93</v>
      </c>
      <c r="C44" s="51" t="s">
        <v>22</v>
      </c>
      <c r="D44" s="99">
        <v>10</v>
      </c>
      <c r="E44" s="147"/>
      <c r="F44" s="146"/>
    </row>
    <row r="45" spans="1:6" ht="27.75" customHeight="1">
      <c r="A45" s="17">
        <v>31</v>
      </c>
      <c r="B45" s="21" t="s">
        <v>126</v>
      </c>
      <c r="C45" s="51" t="s">
        <v>121</v>
      </c>
      <c r="D45" s="99">
        <v>10</v>
      </c>
      <c r="E45" s="147"/>
      <c r="F45" s="146"/>
    </row>
    <row r="46" spans="1:6" ht="27.75" customHeight="1">
      <c r="A46" s="17">
        <v>32</v>
      </c>
      <c r="B46" s="21" t="s">
        <v>97</v>
      </c>
      <c r="C46" s="51" t="s">
        <v>30</v>
      </c>
      <c r="D46" s="99">
        <f>8+2</f>
        <v>10</v>
      </c>
      <c r="E46" s="147"/>
      <c r="F46" s="146"/>
    </row>
    <row r="47" spans="1:6" ht="27.75" customHeight="1">
      <c r="A47" s="17">
        <v>33</v>
      </c>
      <c r="B47" s="21" t="s">
        <v>143</v>
      </c>
      <c r="C47" s="51" t="s">
        <v>22</v>
      </c>
      <c r="D47" s="99">
        <f>350+20</f>
        <v>370</v>
      </c>
      <c r="E47" s="147"/>
      <c r="F47" s="146"/>
    </row>
    <row r="48" spans="1:6" ht="27.75" customHeight="1">
      <c r="A48" s="17">
        <v>34</v>
      </c>
      <c r="B48" s="21" t="s">
        <v>144</v>
      </c>
      <c r="C48" s="51" t="s">
        <v>22</v>
      </c>
      <c r="D48" s="99">
        <f>40+8</f>
        <v>48</v>
      </c>
      <c r="E48" s="147"/>
      <c r="F48" s="146"/>
    </row>
    <row r="49" spans="1:6" ht="27.75" customHeight="1">
      <c r="A49" s="17">
        <v>35</v>
      </c>
      <c r="B49" s="21" t="s">
        <v>94</v>
      </c>
      <c r="C49" s="51" t="s">
        <v>95</v>
      </c>
      <c r="D49" s="99">
        <v>10</v>
      </c>
      <c r="E49" s="147"/>
      <c r="F49" s="146"/>
    </row>
    <row r="50" spans="1:6" ht="27.75" customHeight="1">
      <c r="A50" s="17">
        <v>36</v>
      </c>
      <c r="B50" s="21" t="s">
        <v>45</v>
      </c>
      <c r="C50" s="51" t="s">
        <v>95</v>
      </c>
      <c r="D50" s="99">
        <f>25+10</f>
        <v>35</v>
      </c>
      <c r="E50" s="147"/>
      <c r="F50" s="146"/>
    </row>
    <row r="51" spans="1:6" ht="28.5" customHeight="1">
      <c r="A51" s="17">
        <v>37</v>
      </c>
      <c r="B51" s="21" t="s">
        <v>308</v>
      </c>
      <c r="C51" s="51" t="s">
        <v>22</v>
      </c>
      <c r="D51" s="99">
        <f>28+5</f>
        <v>33</v>
      </c>
      <c r="E51" s="147"/>
      <c r="F51" s="146"/>
    </row>
    <row r="52" spans="1:6" ht="28.5" customHeight="1">
      <c r="A52" s="17">
        <v>38</v>
      </c>
      <c r="B52" s="21" t="s">
        <v>309</v>
      </c>
      <c r="C52" s="51" t="s">
        <v>22</v>
      </c>
      <c r="D52" s="99">
        <f>28+5</f>
        <v>33</v>
      </c>
      <c r="E52" s="147"/>
      <c r="F52" s="146"/>
    </row>
    <row r="53" spans="1:6" ht="28.5" customHeight="1">
      <c r="A53" s="17">
        <v>39</v>
      </c>
      <c r="B53" s="21" t="s">
        <v>310</v>
      </c>
      <c r="C53" s="51" t="s">
        <v>22</v>
      </c>
      <c r="D53" s="99">
        <v>10</v>
      </c>
      <c r="E53" s="147"/>
      <c r="F53" s="146"/>
    </row>
    <row r="54" spans="1:6" ht="28.5" customHeight="1">
      <c r="A54" s="96">
        <v>40</v>
      </c>
      <c r="B54" s="21" t="s">
        <v>311</v>
      </c>
      <c r="C54" s="51" t="s">
        <v>22</v>
      </c>
      <c r="D54" s="99">
        <f>15+5</f>
        <v>20</v>
      </c>
      <c r="E54" s="147"/>
      <c r="F54" s="146"/>
    </row>
    <row r="55" spans="1:6" ht="28.5" customHeight="1">
      <c r="A55" s="17">
        <v>41</v>
      </c>
      <c r="B55" s="21" t="s">
        <v>312</v>
      </c>
      <c r="C55" s="51" t="s">
        <v>22</v>
      </c>
      <c r="D55" s="99">
        <f>10+1</f>
        <v>11</v>
      </c>
      <c r="E55" s="147"/>
      <c r="F55" s="146"/>
    </row>
    <row r="56" spans="1:6" ht="24" customHeight="1">
      <c r="A56" s="17">
        <v>42</v>
      </c>
      <c r="B56" s="21" t="s">
        <v>313</v>
      </c>
      <c r="C56" s="51" t="s">
        <v>22</v>
      </c>
      <c r="D56" s="99">
        <f>10+1</f>
        <v>11</v>
      </c>
      <c r="E56" s="147"/>
      <c r="F56" s="146"/>
    </row>
    <row r="57" spans="1:6" ht="24" customHeight="1">
      <c r="A57" s="17">
        <v>43</v>
      </c>
      <c r="B57" s="21" t="s">
        <v>314</v>
      </c>
      <c r="C57" s="51" t="s">
        <v>22</v>
      </c>
      <c r="D57" s="99">
        <f>10+1</f>
        <v>11</v>
      </c>
      <c r="E57" s="147"/>
      <c r="F57" s="146"/>
    </row>
    <row r="58" spans="1:6" ht="24" customHeight="1">
      <c r="A58" s="17">
        <v>44</v>
      </c>
      <c r="B58" s="21" t="s">
        <v>315</v>
      </c>
      <c r="C58" s="51" t="s">
        <v>22</v>
      </c>
      <c r="D58" s="99">
        <f>50+13</f>
        <v>63</v>
      </c>
      <c r="E58" s="147"/>
      <c r="F58" s="146"/>
    </row>
    <row r="59" spans="1:6" ht="24" customHeight="1">
      <c r="A59" s="17">
        <v>45</v>
      </c>
      <c r="B59" s="20" t="s">
        <v>145</v>
      </c>
      <c r="C59" s="51" t="s">
        <v>22</v>
      </c>
      <c r="D59" s="99">
        <f>140+10</f>
        <v>150</v>
      </c>
      <c r="E59" s="147"/>
      <c r="F59" s="146"/>
    </row>
    <row r="60" spans="1:6" ht="24" customHeight="1">
      <c r="A60" s="17">
        <v>46</v>
      </c>
      <c r="B60" s="21" t="s">
        <v>146</v>
      </c>
      <c r="C60" s="51" t="s">
        <v>22</v>
      </c>
      <c r="D60" s="99">
        <v>5</v>
      </c>
      <c r="E60" s="147"/>
      <c r="F60" s="146"/>
    </row>
    <row r="61" spans="1:6" ht="24" customHeight="1">
      <c r="A61" s="17">
        <v>47</v>
      </c>
      <c r="B61" s="20" t="s">
        <v>147</v>
      </c>
      <c r="C61" s="51" t="s">
        <v>22</v>
      </c>
      <c r="D61" s="99">
        <v>5</v>
      </c>
      <c r="E61" s="147"/>
      <c r="F61" s="146"/>
    </row>
    <row r="62" spans="1:6" ht="24" customHeight="1">
      <c r="A62" s="17">
        <v>48</v>
      </c>
      <c r="B62" s="20" t="s">
        <v>148</v>
      </c>
      <c r="C62" s="51" t="s">
        <v>22</v>
      </c>
      <c r="D62" s="99">
        <v>5</v>
      </c>
      <c r="E62" s="147"/>
      <c r="F62" s="146"/>
    </row>
    <row r="63" spans="1:6" ht="24" customHeight="1">
      <c r="A63" s="17">
        <v>49</v>
      </c>
      <c r="B63" s="21" t="s">
        <v>151</v>
      </c>
      <c r="C63" s="51" t="s">
        <v>30</v>
      </c>
      <c r="D63" s="99">
        <f>2+1</f>
        <v>3</v>
      </c>
      <c r="E63" s="147"/>
      <c r="F63" s="146"/>
    </row>
    <row r="64" spans="1:6" ht="24" customHeight="1">
      <c r="A64" s="17">
        <v>50</v>
      </c>
      <c r="B64" s="20" t="s">
        <v>152</v>
      </c>
      <c r="C64" s="51" t="s">
        <v>22</v>
      </c>
      <c r="D64" s="99">
        <f>50+5</f>
        <v>55</v>
      </c>
      <c r="E64" s="147"/>
      <c r="F64" s="146"/>
    </row>
    <row r="65" spans="1:6" ht="24" customHeight="1">
      <c r="A65" s="17">
        <v>51</v>
      </c>
      <c r="B65" s="20" t="s">
        <v>153</v>
      </c>
      <c r="C65" s="51" t="s">
        <v>22</v>
      </c>
      <c r="D65" s="99">
        <f>50+5</f>
        <v>55</v>
      </c>
      <c r="E65" s="147"/>
      <c r="F65" s="146"/>
    </row>
    <row r="66" spans="1:6" ht="24" customHeight="1">
      <c r="A66" s="17">
        <v>52</v>
      </c>
      <c r="B66" s="21" t="s">
        <v>154</v>
      </c>
      <c r="C66" s="51" t="s">
        <v>22</v>
      </c>
      <c r="D66" s="99">
        <v>10</v>
      </c>
      <c r="E66" s="147"/>
      <c r="F66" s="146"/>
    </row>
    <row r="67" spans="1:6" ht="24" customHeight="1">
      <c r="A67" s="17">
        <v>53</v>
      </c>
      <c r="B67" s="21" t="s">
        <v>316</v>
      </c>
      <c r="C67" s="51" t="s">
        <v>22</v>
      </c>
      <c r="D67" s="99">
        <f>180+10</f>
        <v>190</v>
      </c>
      <c r="E67" s="147"/>
      <c r="F67" s="146"/>
    </row>
    <row r="68" spans="1:6" ht="24" customHeight="1">
      <c r="A68" s="17">
        <v>54</v>
      </c>
      <c r="B68" s="21" t="s">
        <v>85</v>
      </c>
      <c r="C68" s="51" t="s">
        <v>22</v>
      </c>
      <c r="D68" s="99">
        <v>15</v>
      </c>
      <c r="E68" s="147"/>
      <c r="F68" s="146"/>
    </row>
    <row r="69" spans="1:6" ht="35.25" customHeight="1">
      <c r="A69" s="17">
        <v>55</v>
      </c>
      <c r="B69" s="20" t="s">
        <v>23</v>
      </c>
      <c r="C69" s="51" t="s">
        <v>22</v>
      </c>
      <c r="D69" s="99">
        <f>150+10</f>
        <v>160</v>
      </c>
      <c r="E69" s="147"/>
      <c r="F69" s="146"/>
    </row>
    <row r="70" spans="1:6" ht="27.75" customHeight="1">
      <c r="A70" s="17">
        <v>56</v>
      </c>
      <c r="B70" s="20" t="s">
        <v>24</v>
      </c>
      <c r="C70" s="51" t="s">
        <v>22</v>
      </c>
      <c r="D70" s="99">
        <v>20</v>
      </c>
      <c r="E70" s="147"/>
      <c r="F70" s="146"/>
    </row>
    <row r="71" spans="1:6" ht="27.75" customHeight="1">
      <c r="A71" s="17">
        <v>57</v>
      </c>
      <c r="B71" s="21" t="s">
        <v>119</v>
      </c>
      <c r="C71" s="51" t="s">
        <v>120</v>
      </c>
      <c r="D71" s="99">
        <f>20+2</f>
        <v>22</v>
      </c>
      <c r="E71" s="147"/>
      <c r="F71" s="146"/>
    </row>
    <row r="72" spans="1:6" ht="27.75" customHeight="1">
      <c r="A72" s="17">
        <v>58</v>
      </c>
      <c r="B72" s="21" t="s">
        <v>66</v>
      </c>
      <c r="C72" s="51" t="s">
        <v>22</v>
      </c>
      <c r="D72" s="99">
        <f>110+10</f>
        <v>120</v>
      </c>
      <c r="E72" s="147"/>
      <c r="F72" s="146"/>
    </row>
    <row r="73" spans="1:6" ht="27.75" customHeight="1">
      <c r="A73" s="17">
        <v>59</v>
      </c>
      <c r="B73" s="20" t="s">
        <v>155</v>
      </c>
      <c r="C73" s="51" t="s">
        <v>22</v>
      </c>
      <c r="D73" s="99">
        <f>10+1</f>
        <v>11</v>
      </c>
      <c r="E73" s="147"/>
      <c r="F73" s="146"/>
    </row>
    <row r="74" spans="1:6" ht="36" customHeight="1">
      <c r="A74" s="17">
        <v>60</v>
      </c>
      <c r="B74" s="21" t="s">
        <v>156</v>
      </c>
      <c r="C74" s="51" t="s">
        <v>22</v>
      </c>
      <c r="D74" s="99">
        <f>200+50</f>
        <v>250</v>
      </c>
      <c r="E74" s="147"/>
      <c r="F74" s="146"/>
    </row>
    <row r="75" spans="1:6" ht="36" customHeight="1">
      <c r="A75" s="17">
        <v>61</v>
      </c>
      <c r="B75" s="20" t="s">
        <v>157</v>
      </c>
      <c r="C75" s="51" t="s">
        <v>22</v>
      </c>
      <c r="D75" s="99">
        <f>100+20</f>
        <v>120</v>
      </c>
      <c r="E75" s="147"/>
      <c r="F75" s="146"/>
    </row>
    <row r="76" spans="1:6" ht="36" customHeight="1">
      <c r="A76" s="17">
        <v>62</v>
      </c>
      <c r="B76" s="20" t="s">
        <v>185</v>
      </c>
      <c r="C76" s="51" t="s">
        <v>22</v>
      </c>
      <c r="D76" s="99">
        <f>1000+50</f>
        <v>1050</v>
      </c>
      <c r="E76" s="147"/>
      <c r="F76" s="146"/>
    </row>
    <row r="77" spans="1:6" ht="27.75" customHeight="1">
      <c r="A77" s="17">
        <v>63</v>
      </c>
      <c r="B77" s="20" t="s">
        <v>158</v>
      </c>
      <c r="C77" s="51" t="s">
        <v>79</v>
      </c>
      <c r="D77" s="99">
        <f>30+2</f>
        <v>32</v>
      </c>
      <c r="E77" s="147"/>
      <c r="F77" s="146"/>
    </row>
    <row r="78" spans="1:6" ht="27.75" customHeight="1">
      <c r="A78" s="17">
        <v>64</v>
      </c>
      <c r="B78" s="20" t="s">
        <v>159</v>
      </c>
      <c r="C78" s="51" t="s">
        <v>80</v>
      </c>
      <c r="D78" s="99">
        <f>150+10</f>
        <v>160</v>
      </c>
      <c r="E78" s="147"/>
      <c r="F78" s="146"/>
    </row>
    <row r="79" spans="1:6" ht="27.75" customHeight="1">
      <c r="A79" s="96">
        <v>65</v>
      </c>
      <c r="B79" s="20" t="s">
        <v>160</v>
      </c>
      <c r="C79" s="51" t="s">
        <v>81</v>
      </c>
      <c r="D79" s="99">
        <f>150+10</f>
        <v>160</v>
      </c>
      <c r="E79" s="147"/>
      <c r="F79" s="146"/>
    </row>
    <row r="80" spans="1:6" ht="27.75" customHeight="1">
      <c r="A80" s="17">
        <v>66</v>
      </c>
      <c r="B80" s="20" t="s">
        <v>161</v>
      </c>
      <c r="C80" s="51" t="s">
        <v>81</v>
      </c>
      <c r="D80" s="99">
        <f>100+10</f>
        <v>110</v>
      </c>
      <c r="E80" s="147"/>
      <c r="F80" s="146"/>
    </row>
    <row r="81" spans="1:6" ht="27.75" customHeight="1">
      <c r="A81" s="17">
        <v>67</v>
      </c>
      <c r="B81" s="20" t="s">
        <v>162</v>
      </c>
      <c r="C81" s="51" t="s">
        <v>82</v>
      </c>
      <c r="D81" s="99">
        <f>100+10</f>
        <v>110</v>
      </c>
      <c r="E81" s="147"/>
      <c r="F81" s="146"/>
    </row>
    <row r="82" spans="1:6" ht="40.5" customHeight="1">
      <c r="A82" s="17">
        <v>68</v>
      </c>
      <c r="B82" s="21" t="s">
        <v>276</v>
      </c>
      <c r="C82" s="51" t="s">
        <v>22</v>
      </c>
      <c r="D82" s="99">
        <f>10+1</f>
        <v>11</v>
      </c>
      <c r="E82" s="147"/>
      <c r="F82" s="146"/>
    </row>
    <row r="83" spans="1:6" ht="38.25" customHeight="1">
      <c r="A83" s="17">
        <v>69</v>
      </c>
      <c r="B83" s="21" t="s">
        <v>277</v>
      </c>
      <c r="C83" s="51" t="s">
        <v>22</v>
      </c>
      <c r="D83" s="99">
        <f>55+2</f>
        <v>57</v>
      </c>
      <c r="E83" s="147"/>
      <c r="F83" s="146"/>
    </row>
    <row r="84" spans="1:6" ht="27" customHeight="1">
      <c r="A84" s="17">
        <v>70</v>
      </c>
      <c r="B84" s="21" t="s">
        <v>275</v>
      </c>
      <c r="C84" s="51" t="s">
        <v>22</v>
      </c>
      <c r="D84" s="99">
        <f>23+3</f>
        <v>26</v>
      </c>
      <c r="E84" s="147"/>
      <c r="F84" s="146"/>
    </row>
    <row r="85" spans="1:6" ht="29.25" customHeight="1">
      <c r="A85" s="17">
        <v>71</v>
      </c>
      <c r="B85" s="21" t="s">
        <v>278</v>
      </c>
      <c r="C85" s="51" t="s">
        <v>83</v>
      </c>
      <c r="D85" s="99">
        <f>50+20</f>
        <v>70</v>
      </c>
      <c r="E85" s="147"/>
      <c r="F85" s="146"/>
    </row>
    <row r="86" spans="1:6" ht="29.25" customHeight="1">
      <c r="A86" s="17">
        <v>72</v>
      </c>
      <c r="B86" s="20" t="s">
        <v>273</v>
      </c>
      <c r="C86" s="51" t="s">
        <v>83</v>
      </c>
      <c r="D86" s="99">
        <f>500+60</f>
        <v>560</v>
      </c>
      <c r="E86" s="147"/>
      <c r="F86" s="146"/>
    </row>
    <row r="87" spans="1:6" ht="29.25" customHeight="1">
      <c r="A87" s="17">
        <v>73</v>
      </c>
      <c r="B87" s="20" t="s">
        <v>274</v>
      </c>
      <c r="C87" s="51" t="s">
        <v>83</v>
      </c>
      <c r="D87" s="99">
        <f>330+20</f>
        <v>350</v>
      </c>
      <c r="E87" s="147"/>
      <c r="F87" s="146"/>
    </row>
    <row r="88" spans="1:6" ht="33.75" customHeight="1">
      <c r="A88" s="17">
        <v>74</v>
      </c>
      <c r="B88" s="21" t="s">
        <v>125</v>
      </c>
      <c r="C88" s="51" t="s">
        <v>22</v>
      </c>
      <c r="D88" s="99">
        <v>2</v>
      </c>
      <c r="E88" s="147"/>
      <c r="F88" s="146"/>
    </row>
    <row r="89" spans="1:6" ht="30.75" customHeight="1">
      <c r="A89" s="17">
        <v>75</v>
      </c>
      <c r="B89" s="21" t="s">
        <v>163</v>
      </c>
      <c r="C89" s="51" t="s">
        <v>22</v>
      </c>
      <c r="D89" s="99">
        <v>10</v>
      </c>
      <c r="E89" s="147"/>
      <c r="F89" s="146"/>
    </row>
    <row r="90" spans="1:6" ht="30.75" customHeight="1">
      <c r="A90" s="17">
        <v>76</v>
      </c>
      <c r="B90" s="20" t="s">
        <v>164</v>
      </c>
      <c r="C90" s="51" t="s">
        <v>22</v>
      </c>
      <c r="D90" s="99">
        <f>20+3</f>
        <v>23</v>
      </c>
      <c r="E90" s="147"/>
      <c r="F90" s="146"/>
    </row>
    <row r="91" spans="1:6" ht="30.75" customHeight="1">
      <c r="A91" s="17">
        <v>77</v>
      </c>
      <c r="B91" s="20" t="s">
        <v>165</v>
      </c>
      <c r="C91" s="51" t="s">
        <v>22</v>
      </c>
      <c r="D91" s="99">
        <f>15+1</f>
        <v>16</v>
      </c>
      <c r="E91" s="147"/>
      <c r="F91" s="146"/>
    </row>
    <row r="92" spans="1:6" ht="30.75" customHeight="1">
      <c r="A92" s="17">
        <v>78</v>
      </c>
      <c r="B92" s="20" t="s">
        <v>166</v>
      </c>
      <c r="C92" s="51" t="s">
        <v>22</v>
      </c>
      <c r="D92" s="99">
        <f>10+1</f>
        <v>11</v>
      </c>
      <c r="E92" s="147"/>
      <c r="F92" s="146"/>
    </row>
    <row r="93" spans="1:6" ht="31.5" customHeight="1">
      <c r="A93" s="17">
        <v>79</v>
      </c>
      <c r="B93" s="21" t="s">
        <v>167</v>
      </c>
      <c r="C93" s="51" t="s">
        <v>117</v>
      </c>
      <c r="D93" s="99">
        <v>30</v>
      </c>
      <c r="E93" s="147"/>
      <c r="F93" s="146"/>
    </row>
    <row r="94" spans="1:6" ht="31.5" customHeight="1">
      <c r="A94" s="17">
        <v>80</v>
      </c>
      <c r="B94" s="21" t="s">
        <v>168</v>
      </c>
      <c r="C94" s="51" t="s">
        <v>84</v>
      </c>
      <c r="D94" s="99">
        <f>40+2</f>
        <v>42</v>
      </c>
      <c r="E94" s="147"/>
      <c r="F94" s="146"/>
    </row>
    <row r="95" spans="1:6" ht="31.5" customHeight="1">
      <c r="A95" s="17">
        <v>81</v>
      </c>
      <c r="B95" s="20" t="s">
        <v>169</v>
      </c>
      <c r="C95" s="51" t="s">
        <v>84</v>
      </c>
      <c r="D95" s="99">
        <v>2</v>
      </c>
      <c r="E95" s="147"/>
      <c r="F95" s="146"/>
    </row>
    <row r="96" spans="1:6" ht="42" customHeight="1">
      <c r="A96" s="17">
        <v>82</v>
      </c>
      <c r="B96" s="21" t="s">
        <v>170</v>
      </c>
      <c r="C96" s="51" t="s">
        <v>30</v>
      </c>
      <c r="D96" s="99">
        <f>500+500</f>
        <v>1000</v>
      </c>
      <c r="E96" s="147"/>
      <c r="F96" s="146"/>
    </row>
    <row r="97" spans="1:6" ht="41.25" customHeight="1">
      <c r="A97" s="17">
        <v>83</v>
      </c>
      <c r="B97" s="21" t="s">
        <v>171</v>
      </c>
      <c r="C97" s="51" t="s">
        <v>22</v>
      </c>
      <c r="D97" s="99">
        <f>1000+500</f>
        <v>1500</v>
      </c>
      <c r="E97" s="147"/>
      <c r="F97" s="146"/>
    </row>
    <row r="98" spans="1:6" ht="32.25" customHeight="1">
      <c r="A98" s="17">
        <v>84</v>
      </c>
      <c r="B98" s="21" t="s">
        <v>172</v>
      </c>
      <c r="C98" s="51" t="s">
        <v>22</v>
      </c>
      <c r="D98" s="99">
        <f>1480+30</f>
        <v>1510</v>
      </c>
      <c r="E98" s="147"/>
      <c r="F98" s="146"/>
    </row>
    <row r="99" spans="1:6" ht="32.25" customHeight="1">
      <c r="A99" s="17">
        <v>85</v>
      </c>
      <c r="B99" s="21" t="s">
        <v>173</v>
      </c>
      <c r="C99" s="51" t="s">
        <v>30</v>
      </c>
      <c r="D99" s="99">
        <f>1480+30</f>
        <v>1510</v>
      </c>
      <c r="E99" s="147"/>
      <c r="F99" s="146"/>
    </row>
    <row r="100" spans="1:6" ht="32.25" customHeight="1">
      <c r="A100" s="17">
        <v>86</v>
      </c>
      <c r="B100" s="21" t="s">
        <v>174</v>
      </c>
      <c r="C100" s="51" t="s">
        <v>22</v>
      </c>
      <c r="D100" s="99">
        <f>1460+10</f>
        <v>1470</v>
      </c>
      <c r="E100" s="147"/>
      <c r="F100" s="146"/>
    </row>
    <row r="101" spans="1:6" ht="32.25" customHeight="1">
      <c r="A101" s="17">
        <v>87</v>
      </c>
      <c r="B101" s="21" t="s">
        <v>175</v>
      </c>
      <c r="C101" s="51" t="s">
        <v>22</v>
      </c>
      <c r="D101" s="99">
        <f>1480+30</f>
        <v>1510</v>
      </c>
      <c r="E101" s="147"/>
      <c r="F101" s="146"/>
    </row>
    <row r="102" spans="1:6" ht="37.5" customHeight="1">
      <c r="A102" s="17">
        <v>88</v>
      </c>
      <c r="B102" s="21" t="s">
        <v>176</v>
      </c>
      <c r="C102" s="51" t="s">
        <v>22</v>
      </c>
      <c r="D102" s="99">
        <f>2000+100</f>
        <v>2100</v>
      </c>
      <c r="E102" s="147"/>
      <c r="F102" s="146"/>
    </row>
    <row r="103" spans="1:6" ht="29.25" customHeight="1">
      <c r="A103" s="17">
        <v>89</v>
      </c>
      <c r="B103" s="21" t="s">
        <v>177</v>
      </c>
      <c r="C103" s="51" t="s">
        <v>22</v>
      </c>
      <c r="D103" s="99">
        <v>10</v>
      </c>
      <c r="E103" s="147"/>
      <c r="F103" s="146"/>
    </row>
    <row r="104" spans="1:6" ht="29.25" customHeight="1">
      <c r="A104" s="17">
        <v>90</v>
      </c>
      <c r="B104" s="21" t="s">
        <v>178</v>
      </c>
      <c r="C104" s="51" t="s">
        <v>22</v>
      </c>
      <c r="D104" s="99">
        <v>20</v>
      </c>
      <c r="E104" s="147"/>
      <c r="F104" s="146"/>
    </row>
    <row r="105" spans="1:6" ht="29.25" customHeight="1">
      <c r="A105" s="17">
        <v>91</v>
      </c>
      <c r="B105" s="20" t="s">
        <v>179</v>
      </c>
      <c r="C105" s="51" t="s">
        <v>22</v>
      </c>
      <c r="D105" s="99">
        <f>190+10</f>
        <v>200</v>
      </c>
      <c r="E105" s="147"/>
      <c r="F105" s="146"/>
    </row>
    <row r="106" spans="1:6" ht="29.25" customHeight="1">
      <c r="A106" s="17">
        <v>92</v>
      </c>
      <c r="B106" s="20" t="s">
        <v>180</v>
      </c>
      <c r="C106" s="51" t="s">
        <v>22</v>
      </c>
      <c r="D106" s="99">
        <f>90+10</f>
        <v>100</v>
      </c>
      <c r="E106" s="147"/>
      <c r="F106" s="146"/>
    </row>
    <row r="107" spans="1:6" ht="29.25" customHeight="1">
      <c r="A107" s="17">
        <v>93</v>
      </c>
      <c r="B107" s="20" t="s">
        <v>181</v>
      </c>
      <c r="C107" s="51" t="s">
        <v>25</v>
      </c>
      <c r="D107" s="99">
        <f>240+10</f>
        <v>250</v>
      </c>
      <c r="E107" s="147"/>
      <c r="F107" s="146"/>
    </row>
    <row r="108" spans="1:6" ht="29.25" customHeight="1">
      <c r="A108" s="17">
        <v>94</v>
      </c>
      <c r="B108" s="20" t="s">
        <v>182</v>
      </c>
      <c r="C108" s="51" t="s">
        <v>22</v>
      </c>
      <c r="D108" s="99">
        <f>170+30</f>
        <v>200</v>
      </c>
      <c r="E108" s="147"/>
      <c r="F108" s="146"/>
    </row>
    <row r="109" spans="1:6" ht="29.25" customHeight="1">
      <c r="A109" s="17">
        <v>95</v>
      </c>
      <c r="B109" s="20" t="s">
        <v>183</v>
      </c>
      <c r="C109" s="51" t="s">
        <v>22</v>
      </c>
      <c r="D109" s="99">
        <f>100+10</f>
        <v>110</v>
      </c>
      <c r="E109" s="147"/>
      <c r="F109" s="146"/>
    </row>
    <row r="110" spans="1:6" ht="29.25" customHeight="1">
      <c r="A110" s="17">
        <v>96</v>
      </c>
      <c r="B110" s="22" t="s">
        <v>184</v>
      </c>
      <c r="C110" s="51" t="s">
        <v>25</v>
      </c>
      <c r="D110" s="154">
        <v>8</v>
      </c>
      <c r="E110" s="147"/>
      <c r="F110" s="156"/>
    </row>
    <row r="111" spans="1:6" ht="38.25" customHeight="1" thickBot="1">
      <c r="A111" s="18">
        <v>97</v>
      </c>
      <c r="B111" s="23" t="s">
        <v>39</v>
      </c>
      <c r="C111" s="71" t="s">
        <v>271</v>
      </c>
      <c r="D111" s="155">
        <v>11</v>
      </c>
      <c r="E111" s="148"/>
      <c r="F111" s="148"/>
    </row>
    <row r="112" spans="1:6" ht="19.5" customHeight="1">
      <c r="A112" s="149"/>
      <c r="B112" s="204" t="s">
        <v>292</v>
      </c>
      <c r="C112" s="204"/>
      <c r="D112" s="204"/>
      <c r="E112" s="204"/>
      <c r="F112" s="178">
        <f>SUM(F15:F111)</f>
        <v>0</v>
      </c>
    </row>
    <row r="113" spans="1:6" ht="19.5" customHeight="1">
      <c r="A113" s="150"/>
      <c r="B113" s="205" t="s">
        <v>129</v>
      </c>
      <c r="C113" s="205"/>
      <c r="D113" s="205"/>
      <c r="E113" s="205"/>
      <c r="F113" s="97">
        <f>F112*24%</f>
        <v>0</v>
      </c>
    </row>
    <row r="114" spans="1:6" ht="19.5" customHeight="1" thickBot="1">
      <c r="A114" s="151"/>
      <c r="B114" s="211" t="s">
        <v>305</v>
      </c>
      <c r="C114" s="211"/>
      <c r="D114" s="211"/>
      <c r="E114" s="211"/>
      <c r="F114" s="179">
        <f>F112+F113</f>
        <v>0</v>
      </c>
    </row>
    <row r="115" ht="7.5" customHeight="1"/>
    <row r="116" spans="1:7" ht="60.75" customHeight="1">
      <c r="A116" s="212" t="s">
        <v>324</v>
      </c>
      <c r="B116" s="213"/>
      <c r="C116" s="213"/>
      <c r="D116" s="213"/>
      <c r="E116" s="213"/>
      <c r="F116" s="213"/>
      <c r="G116" s="141"/>
    </row>
    <row r="117" spans="1:7" ht="15">
      <c r="A117" s="127"/>
      <c r="B117"/>
      <c r="C117"/>
      <c r="D117"/>
      <c r="E117"/>
      <c r="F117"/>
      <c r="G117"/>
    </row>
    <row r="118" spans="1:7" ht="15">
      <c r="A118"/>
      <c r="B118"/>
      <c r="C118"/>
      <c r="D118" s="86" t="s">
        <v>245</v>
      </c>
      <c r="E118"/>
      <c r="F118"/>
      <c r="G118"/>
    </row>
    <row r="119" spans="1:7" ht="15">
      <c r="A119"/>
      <c r="B119"/>
      <c r="C119"/>
      <c r="D119" s="129" t="s">
        <v>246</v>
      </c>
      <c r="E119"/>
      <c r="F119"/>
      <c r="G119"/>
    </row>
    <row r="120" spans="1:7" ht="15">
      <c r="A120"/>
      <c r="B120"/>
      <c r="C120"/>
      <c r="D120"/>
      <c r="E120"/>
      <c r="F120"/>
      <c r="G120"/>
    </row>
    <row r="121" spans="1:7" ht="15">
      <c r="A121"/>
      <c r="B121"/>
      <c r="C121"/>
      <c r="D121"/>
      <c r="E121"/>
      <c r="F121"/>
      <c r="G121"/>
    </row>
    <row r="122" spans="1:7" ht="40.5" customHeight="1">
      <c r="A122"/>
      <c r="B122"/>
      <c r="C122" s="237" t="s">
        <v>247</v>
      </c>
      <c r="D122" s="237"/>
      <c r="E122" s="237"/>
      <c r="F122"/>
      <c r="G122"/>
    </row>
    <row r="123" spans="1:7" ht="40.5" customHeight="1">
      <c r="A123"/>
      <c r="B123"/>
      <c r="C123" s="152"/>
      <c r="D123" s="152"/>
      <c r="E123" s="152"/>
      <c r="F123"/>
      <c r="G123"/>
    </row>
    <row r="124" spans="1:7" ht="40.5" customHeight="1">
      <c r="A124"/>
      <c r="B124"/>
      <c r="C124" s="152"/>
      <c r="D124" s="152"/>
      <c r="E124" s="152"/>
      <c r="F124"/>
      <c r="G124"/>
    </row>
    <row r="125" spans="1:7" ht="15">
      <c r="A125"/>
      <c r="B125"/>
      <c r="C125"/>
      <c r="D125" s="128"/>
      <c r="E125"/>
      <c r="F125"/>
      <c r="G125"/>
    </row>
    <row r="126" spans="1:7" ht="15">
      <c r="A126"/>
      <c r="B126"/>
      <c r="C126"/>
      <c r="D126" s="128"/>
      <c r="E126"/>
      <c r="F126"/>
      <c r="G126"/>
    </row>
    <row r="127" spans="1:7" ht="82.5" customHeight="1">
      <c r="A127" s="214" t="s">
        <v>321</v>
      </c>
      <c r="B127" s="215"/>
      <c r="C127" s="215"/>
      <c r="D127" s="215"/>
      <c r="E127" s="215"/>
      <c r="F127" s="215"/>
      <c r="G127" s="153"/>
    </row>
    <row r="128" spans="1:6" ht="33.75" customHeight="1">
      <c r="A128" s="214" t="s">
        <v>299</v>
      </c>
      <c r="B128" s="215"/>
      <c r="C128" s="215"/>
      <c r="D128" s="215"/>
      <c r="E128" s="215"/>
      <c r="F128" s="215"/>
    </row>
    <row r="129" spans="1:8" ht="31.5" customHeight="1">
      <c r="A129" s="214" t="s">
        <v>307</v>
      </c>
      <c r="B129" s="214"/>
      <c r="C129" s="214"/>
      <c r="D129" s="214"/>
      <c r="E129" s="214"/>
      <c r="F129" s="214"/>
      <c r="G129" s="153"/>
      <c r="H129" s="153"/>
    </row>
  </sheetData>
  <sheetProtection/>
  <mergeCells count="13">
    <mergeCell ref="A129:F129"/>
    <mergeCell ref="A127:F127"/>
    <mergeCell ref="A116:F116"/>
    <mergeCell ref="A3:D3"/>
    <mergeCell ref="B114:E114"/>
    <mergeCell ref="A128:F128"/>
    <mergeCell ref="A12:F12"/>
    <mergeCell ref="A1:F1"/>
    <mergeCell ref="A2:F2"/>
    <mergeCell ref="E3:F3"/>
    <mergeCell ref="B112:E112"/>
    <mergeCell ref="B113:E113"/>
    <mergeCell ref="C122:E122"/>
  </mergeCells>
  <printOptions/>
  <pageMargins left="0.36" right="0.7086614173228347" top="0.4330708661417323" bottom="0.35433070866141736" header="0.31496062992125984" footer="0.31496062992125984"/>
  <pageSetup horizontalDpi="600" verticalDpi="600" orientation="portrait" paperSize="9" scale="80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F34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.421875" style="0" customWidth="1"/>
    <col min="2" max="2" width="35.140625" style="0" customWidth="1"/>
    <col min="3" max="3" width="13.7109375" style="0" customWidth="1"/>
    <col min="4" max="4" width="14.00390625" style="0" customWidth="1"/>
    <col min="5" max="5" width="12.7109375" style="0" customWidth="1"/>
    <col min="6" max="6" width="16.7109375" style="0" customWidth="1"/>
  </cols>
  <sheetData>
    <row r="1" spans="1:6" ht="85.5" customHeight="1" thickBot="1">
      <c r="A1" s="186" t="s">
        <v>330</v>
      </c>
      <c r="B1" s="187"/>
      <c r="C1" s="187"/>
      <c r="D1" s="187"/>
      <c r="E1" s="187"/>
      <c r="F1" s="188"/>
    </row>
    <row r="2" spans="1:6" ht="30.75" customHeight="1" thickBot="1">
      <c r="A2" s="183" t="s">
        <v>293</v>
      </c>
      <c r="B2" s="184"/>
      <c r="C2" s="184"/>
      <c r="D2" s="184"/>
      <c r="E2" s="184"/>
      <c r="F2" s="185"/>
    </row>
    <row r="3" spans="1:6" ht="22.5" customHeight="1" thickBot="1">
      <c r="A3" s="196" t="s">
        <v>198</v>
      </c>
      <c r="B3" s="197"/>
      <c r="C3" s="197"/>
      <c r="D3" s="241"/>
      <c r="E3" s="242"/>
      <c r="F3" s="243"/>
    </row>
    <row r="4" spans="1:6" ht="24.75" customHeight="1">
      <c r="A4" s="244" t="s">
        <v>265</v>
      </c>
      <c r="B4" s="245"/>
      <c r="C4" s="245"/>
      <c r="D4" s="245"/>
      <c r="E4" s="245"/>
      <c r="F4" s="246"/>
    </row>
    <row r="5" spans="1:6" ht="24.75" customHeight="1">
      <c r="A5" s="238" t="s">
        <v>266</v>
      </c>
      <c r="B5" s="239"/>
      <c r="C5" s="239"/>
      <c r="D5" s="239"/>
      <c r="E5" s="239"/>
      <c r="F5" s="240"/>
    </row>
    <row r="6" spans="1:6" ht="24.75" customHeight="1">
      <c r="A6" s="238" t="s">
        <v>267</v>
      </c>
      <c r="B6" s="239"/>
      <c r="C6" s="239"/>
      <c r="D6" s="239"/>
      <c r="E6" s="239"/>
      <c r="F6" s="240"/>
    </row>
    <row r="7" spans="1:6" ht="24.75" customHeight="1">
      <c r="A7" s="238" t="s">
        <v>317</v>
      </c>
      <c r="B7" s="239"/>
      <c r="C7" s="239"/>
      <c r="D7" s="239"/>
      <c r="E7" s="239"/>
      <c r="F7" s="240"/>
    </row>
    <row r="8" spans="1:6" ht="24.75" customHeight="1">
      <c r="A8" s="238" t="s">
        <v>268</v>
      </c>
      <c r="B8" s="239"/>
      <c r="C8" s="239"/>
      <c r="D8" s="239"/>
      <c r="E8" s="239"/>
      <c r="F8" s="240"/>
    </row>
    <row r="9" spans="1:6" ht="24.75" customHeight="1">
      <c r="A9" s="238" t="s">
        <v>269</v>
      </c>
      <c r="B9" s="239"/>
      <c r="C9" s="239"/>
      <c r="D9" s="239"/>
      <c r="E9" s="239"/>
      <c r="F9" s="240"/>
    </row>
    <row r="10" spans="1:6" ht="24.75" customHeight="1" thickBot="1">
      <c r="A10" s="247" t="s">
        <v>270</v>
      </c>
      <c r="B10" s="248"/>
      <c r="C10" s="248"/>
      <c r="D10" s="248"/>
      <c r="E10" s="248"/>
      <c r="F10" s="249"/>
    </row>
    <row r="11" ht="9" customHeight="1"/>
    <row r="12" spans="1:6" ht="73.5" customHeight="1">
      <c r="A12" s="199" t="s">
        <v>331</v>
      </c>
      <c r="B12" s="199"/>
      <c r="C12" s="199"/>
      <c r="D12" s="199"/>
      <c r="E12" s="199"/>
      <c r="F12" s="199"/>
    </row>
    <row r="13" ht="9" customHeight="1" thickBot="1"/>
    <row r="14" spans="1:6" ht="76.5" customHeight="1" thickBot="1">
      <c r="A14" s="120" t="s">
        <v>27</v>
      </c>
      <c r="B14" s="120" t="s">
        <v>298</v>
      </c>
      <c r="C14" s="165" t="s">
        <v>20</v>
      </c>
      <c r="D14" s="120" t="s">
        <v>297</v>
      </c>
      <c r="E14" s="181" t="s">
        <v>288</v>
      </c>
      <c r="F14" s="181" t="s">
        <v>291</v>
      </c>
    </row>
    <row r="15" spans="1:6" ht="45.75" customHeight="1">
      <c r="A15" s="75">
        <v>1</v>
      </c>
      <c r="B15" s="26" t="s">
        <v>86</v>
      </c>
      <c r="C15" s="75" t="s">
        <v>28</v>
      </c>
      <c r="D15" s="166">
        <f>4600+200</f>
        <v>4800</v>
      </c>
      <c r="E15" s="168"/>
      <c r="F15" s="74"/>
    </row>
    <row r="16" spans="1:6" ht="45.75" customHeight="1" thickBot="1">
      <c r="A16" s="76">
        <v>2</v>
      </c>
      <c r="B16" s="27" t="s">
        <v>87</v>
      </c>
      <c r="C16" s="76" t="s">
        <v>28</v>
      </c>
      <c r="D16" s="167">
        <v>20</v>
      </c>
      <c r="E16" s="169"/>
      <c r="F16" s="170"/>
    </row>
    <row r="17" spans="1:6" ht="27.75" customHeight="1" thickBot="1">
      <c r="A17" s="233" t="s">
        <v>294</v>
      </c>
      <c r="B17" s="234"/>
      <c r="C17" s="234"/>
      <c r="D17" s="175">
        <v>4620</v>
      </c>
      <c r="E17" s="176"/>
      <c r="F17" s="177"/>
    </row>
    <row r="18" spans="1:6" ht="22.5" customHeight="1">
      <c r="A18" s="173"/>
      <c r="B18" s="250" t="s">
        <v>295</v>
      </c>
      <c r="C18" s="251"/>
      <c r="D18" s="251"/>
      <c r="E18" s="252"/>
      <c r="F18" s="50">
        <f>SUM(F15:F16)</f>
        <v>0</v>
      </c>
    </row>
    <row r="19" spans="1:6" ht="22.5" customHeight="1">
      <c r="A19" s="173"/>
      <c r="B19" s="253" t="s">
        <v>296</v>
      </c>
      <c r="C19" s="254"/>
      <c r="D19" s="254"/>
      <c r="E19" s="255"/>
      <c r="F19" s="171">
        <f>F18*24%</f>
        <v>0</v>
      </c>
    </row>
    <row r="20" spans="1:6" ht="22.5" customHeight="1" thickBot="1">
      <c r="A20" s="174"/>
      <c r="B20" s="256" t="s">
        <v>305</v>
      </c>
      <c r="C20" s="257"/>
      <c r="D20" s="257"/>
      <c r="E20" s="258"/>
      <c r="F20" s="172">
        <f>F18+F19</f>
        <v>0</v>
      </c>
    </row>
    <row r="22" spans="1:6" ht="90.75" customHeight="1">
      <c r="A22" s="212" t="s">
        <v>324</v>
      </c>
      <c r="B22" s="213"/>
      <c r="C22" s="213"/>
      <c r="D22" s="213"/>
      <c r="E22" s="213"/>
      <c r="F22" s="213"/>
    </row>
    <row r="23" ht="15">
      <c r="A23" s="127"/>
    </row>
    <row r="24" ht="15">
      <c r="D24" s="86" t="s">
        <v>245</v>
      </c>
    </row>
    <row r="25" ht="15">
      <c r="D25" s="129" t="s">
        <v>246</v>
      </c>
    </row>
    <row r="28" spans="3:5" ht="30.75" customHeight="1">
      <c r="C28" s="237" t="s">
        <v>247</v>
      </c>
      <c r="D28" s="237"/>
      <c r="E28" s="237"/>
    </row>
    <row r="29" spans="3:5" ht="15">
      <c r="C29" s="152"/>
      <c r="D29" s="152"/>
      <c r="E29" s="152"/>
    </row>
    <row r="30" ht="15">
      <c r="D30" s="152"/>
    </row>
    <row r="31" ht="15">
      <c r="D31" s="152"/>
    </row>
    <row r="32" spans="1:6" ht="94.5" customHeight="1">
      <c r="A32" s="214" t="s">
        <v>321</v>
      </c>
      <c r="B32" s="215"/>
      <c r="C32" s="215"/>
      <c r="D32" s="215"/>
      <c r="E32" s="215"/>
      <c r="F32" s="215"/>
    </row>
    <row r="33" spans="1:6" ht="33.75" customHeight="1">
      <c r="A33" s="214" t="s">
        <v>299</v>
      </c>
      <c r="B33" s="215"/>
      <c r="C33" s="215"/>
      <c r="D33" s="215"/>
      <c r="E33" s="215"/>
      <c r="F33" s="215"/>
    </row>
    <row r="34" spans="1:6" ht="27" customHeight="1">
      <c r="A34" s="214" t="s">
        <v>306</v>
      </c>
      <c r="B34" s="214"/>
      <c r="C34" s="214"/>
      <c r="D34" s="214"/>
      <c r="E34" s="214"/>
      <c r="F34" s="214"/>
    </row>
  </sheetData>
  <sheetProtection/>
  <mergeCells count="21">
    <mergeCell ref="A22:F22"/>
    <mergeCell ref="A6:F6"/>
    <mergeCell ref="A8:F8"/>
    <mergeCell ref="A9:F9"/>
    <mergeCell ref="A10:F10"/>
    <mergeCell ref="A34:F34"/>
    <mergeCell ref="A32:F32"/>
    <mergeCell ref="A33:F33"/>
    <mergeCell ref="B18:E18"/>
    <mergeCell ref="B19:E19"/>
    <mergeCell ref="B20:E20"/>
    <mergeCell ref="A7:F7"/>
    <mergeCell ref="C28:E28"/>
    <mergeCell ref="A3:C3"/>
    <mergeCell ref="A12:F12"/>
    <mergeCell ref="A1:F1"/>
    <mergeCell ref="A2:F2"/>
    <mergeCell ref="D3:F3"/>
    <mergeCell ref="A17:C17"/>
    <mergeCell ref="A4:F4"/>
    <mergeCell ref="A5:F5"/>
  </mergeCells>
  <printOptions/>
  <pageMargins left="0.4724409448818898" right="0.31496062992125984" top="0.48" bottom="0.35" header="0.31496062992125984" footer="0.31496062992125984"/>
  <pageSetup horizontalDpi="600" verticalDpi="600" orientation="portrait" paperSize="9" scale="9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Λίστα Γραφικής ύλης</dc:title>
  <dc:subject>Για τον διαγωνισμό Γραφικής Ύλης</dc:subject>
  <dc:creator>ΧΡΗΣΤΑΚΗΣ</dc:creator>
  <cp:keywords/>
  <dc:description/>
  <cp:lastModifiedBy>Φρόσω</cp:lastModifiedBy>
  <cp:lastPrinted>2021-02-13T20:14:06Z</cp:lastPrinted>
  <dcterms:created xsi:type="dcterms:W3CDTF">2018-01-02T12:44:02Z</dcterms:created>
  <dcterms:modified xsi:type="dcterms:W3CDTF">2021-02-23T00:40:12Z</dcterms:modified>
  <cp:category/>
  <cp:version/>
  <cp:contentType/>
  <cp:contentStatus/>
</cp:coreProperties>
</file>