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17490" windowHeight="11010" activeTab="3"/>
  </bookViews>
  <sheets>
    <sheet name="ΟΙΚΟΝ Γνήσια" sheetId="2" r:id="rId1"/>
    <sheet name="ΟΙΚΟΝ Συμβατά" sheetId="1" r:id="rId2"/>
    <sheet name="Φύλλο3" sheetId="3" state="hidden" r:id="rId3"/>
    <sheet name="ΟΙΚΟΝ Γραφική Ύλη" sheetId="4" r:id="rId4"/>
    <sheet name="ΒΟΗΘ Χαρτί Α4 - Α3" sheetId="5" r:id="rId5"/>
    <sheet name="ΦΥΛΛΟ ΣΥΜΜΟΡΦ ΜΕΛΑΝΙΑ." sheetId="9" r:id="rId6"/>
    <sheet name="ΦΥΛΛΟ ΣΥΜΜΟΡΦ ΓΡΑΦΙΚΗ" sheetId="10" r:id="rId7"/>
    <sheet name="ΦΥΛΛΟ ΣΥΜΜΟΡΦ ΧΑΡΤΙ" sheetId="11" r:id="rId8"/>
  </sheets>
  <definedNames>
    <definedName name="_xlnm._FilterDatabase" localSheetId="1" hidden="1">'ΟΙΚΟΝ Συμβατά'!$I$11:$I$59</definedName>
  </definedNames>
  <calcPr calcId="125725"/>
</workbook>
</file>

<file path=xl/calcChain.xml><?xml version="1.0" encoding="utf-8"?>
<calcChain xmlns="http://schemas.openxmlformats.org/spreadsheetml/2006/main">
  <c r="M52" i="1"/>
  <c r="M13"/>
  <c r="J49"/>
  <c r="F13" i="5"/>
  <c r="F14"/>
  <c r="F12"/>
  <c r="F13" i="4"/>
  <c r="F20"/>
  <c r="F21"/>
  <c r="F25"/>
  <c r="F71"/>
  <c r="F26"/>
  <c r="F27"/>
  <c r="F29"/>
  <c r="F30"/>
  <c r="F31"/>
  <c r="F32"/>
  <c r="F33"/>
  <c r="F34"/>
  <c r="F35"/>
  <c r="F36"/>
  <c r="F37"/>
  <c r="F38"/>
  <c r="F39"/>
  <c r="F40"/>
  <c r="F41"/>
  <c r="F47"/>
  <c r="F48"/>
  <c r="F46"/>
  <c r="F42"/>
  <c r="F44"/>
  <c r="F43"/>
  <c r="F45"/>
  <c r="F49"/>
  <c r="F50"/>
  <c r="F51"/>
  <c r="F52"/>
  <c r="F53"/>
  <c r="F23"/>
  <c r="F24"/>
  <c r="F54"/>
  <c r="F55"/>
  <c r="F56"/>
  <c r="F57"/>
  <c r="F58"/>
  <c r="F59"/>
  <c r="F61"/>
  <c r="F62"/>
  <c r="F63"/>
  <c r="F64"/>
  <c r="F60"/>
  <c r="F68"/>
  <c r="F69"/>
  <c r="F70"/>
  <c r="F65"/>
  <c r="F66"/>
  <c r="F67"/>
  <c r="F72"/>
  <c r="F73"/>
  <c r="F74"/>
  <c r="F76"/>
  <c r="F75"/>
  <c r="F77"/>
  <c r="F78"/>
  <c r="F79"/>
  <c r="F80"/>
  <c r="F81"/>
  <c r="F86"/>
  <c r="F83"/>
  <c r="F84"/>
  <c r="F85"/>
  <c r="F87"/>
  <c r="F88"/>
  <c r="F14"/>
  <c r="F89"/>
  <c r="F17"/>
  <c r="F18"/>
  <c r="F19"/>
  <c r="F82"/>
  <c r="F22"/>
  <c r="F16"/>
  <c r="F15"/>
  <c r="F28"/>
  <c r="F12"/>
  <c r="H12" i="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M14" i="1"/>
  <c r="M15"/>
  <c r="M16"/>
  <c r="M17"/>
  <c r="M18"/>
  <c r="M19"/>
  <c r="M20"/>
  <c r="M21"/>
  <c r="M22"/>
  <c r="M23"/>
  <c r="M24"/>
  <c r="M25"/>
  <c r="M26"/>
  <c r="M27"/>
  <c r="M28"/>
  <c r="M30"/>
  <c r="M31"/>
  <c r="M32"/>
  <c r="M33"/>
  <c r="M34"/>
  <c r="M35"/>
  <c r="M36"/>
  <c r="M37"/>
  <c r="M38"/>
  <c r="M39"/>
  <c r="M40"/>
  <c r="M41"/>
  <c r="M42"/>
  <c r="M43"/>
  <c r="M44"/>
  <c r="M45"/>
  <c r="M46"/>
  <c r="M47"/>
  <c r="M48"/>
  <c r="M49"/>
  <c r="M50"/>
  <c r="M29"/>
  <c r="M51"/>
  <c r="M53"/>
  <c r="M54"/>
  <c r="M55"/>
  <c r="M56"/>
  <c r="M57"/>
  <c r="M58"/>
  <c r="M59"/>
  <c r="M12"/>
  <c r="J58"/>
  <c r="J48"/>
  <c r="J27"/>
  <c r="F15" i="5" l="1"/>
  <c r="F90" i="4"/>
  <c r="H56" i="2"/>
  <c r="M60" i="1"/>
  <c r="H57" i="2" l="1"/>
  <c r="H58" s="1"/>
  <c r="F16" i="5"/>
  <c r="F17" s="1"/>
  <c r="F91" i="4"/>
  <c r="F92" s="1"/>
  <c r="M61" i="1"/>
  <c r="M62" s="1"/>
  <c r="G43" i="4"/>
  <c r="H72"/>
  <c r="H73"/>
  <c r="L81"/>
  <c r="J53" i="1" l="1"/>
  <c r="J44" l="1"/>
  <c r="J36"/>
  <c r="J55"/>
  <c r="J54"/>
  <c r="J51"/>
  <c r="J43"/>
  <c r="I14"/>
  <c r="I15"/>
  <c r="I16"/>
  <c r="I17"/>
  <c r="I18"/>
  <c r="I19"/>
  <c r="I20"/>
  <c r="I21"/>
  <c r="I22"/>
  <c r="I23"/>
  <c r="I24"/>
  <c r="I25"/>
  <c r="I26"/>
  <c r="I27"/>
  <c r="I28"/>
  <c r="I30"/>
  <c r="I31"/>
  <c r="I32"/>
  <c r="I33"/>
  <c r="I34"/>
  <c r="I35"/>
  <c r="I36"/>
  <c r="I37"/>
  <c r="I38"/>
  <c r="I39"/>
  <c r="I40"/>
  <c r="I41"/>
  <c r="I42"/>
  <c r="I43"/>
  <c r="I44"/>
  <c r="I45"/>
  <c r="I46"/>
  <c r="I47"/>
  <c r="I48"/>
  <c r="I49"/>
  <c r="I50"/>
  <c r="I12"/>
  <c r="J57"/>
  <c r="J50"/>
  <c r="J12"/>
  <c r="J38"/>
  <c r="J34"/>
  <c r="J59" l="1"/>
  <c r="J33"/>
  <c r="J29"/>
  <c r="J56"/>
  <c r="J45"/>
  <c r="J46"/>
  <c r="J17"/>
  <c r="J16"/>
  <c r="J15"/>
  <c r="J14"/>
  <c r="J37"/>
  <c r="J32"/>
  <c r="J31"/>
  <c r="J30"/>
  <c r="J41"/>
  <c r="J40"/>
  <c r="J19"/>
  <c r="J21"/>
  <c r="J22"/>
  <c r="J20"/>
  <c r="J47"/>
  <c r="L21" i="4" l="1"/>
  <c r="L22"/>
  <c r="L23"/>
  <c r="L24"/>
  <c r="L25"/>
  <c r="L27"/>
  <c r="L28"/>
  <c r="L29"/>
  <c r="L30"/>
  <c r="L31"/>
  <c r="L32"/>
  <c r="L33"/>
  <c r="L34"/>
  <c r="L35"/>
  <c r="L36"/>
  <c r="L37"/>
  <c r="L38"/>
  <c r="L39"/>
  <c r="L40"/>
  <c r="L41"/>
  <c r="L42"/>
  <c r="L43"/>
  <c r="L44"/>
  <c r="L45"/>
  <c r="L46"/>
  <c r="L47"/>
  <c r="L48"/>
  <c r="L49"/>
  <c r="L51"/>
  <c r="L52"/>
  <c r="L54"/>
  <c r="L55"/>
  <c r="L57"/>
  <c r="L58"/>
  <c r="L60"/>
  <c r="L61"/>
  <c r="L62"/>
  <c r="L63"/>
  <c r="L64"/>
  <c r="L65"/>
  <c r="L66"/>
  <c r="L67"/>
  <c r="L69"/>
  <c r="L70"/>
  <c r="L71"/>
  <c r="L74"/>
  <c r="L75"/>
  <c r="L76"/>
  <c r="L77"/>
  <c r="L78"/>
  <c r="L79"/>
  <c r="L20"/>
  <c r="L13" l="1"/>
  <c r="L14"/>
  <c r="L15"/>
  <c r="L16"/>
  <c r="L17"/>
  <c r="L18"/>
  <c r="L19"/>
  <c r="L80"/>
  <c r="L12"/>
  <c r="L72"/>
  <c r="L73" l="1"/>
</calcChain>
</file>

<file path=xl/sharedStrings.xml><?xml version="1.0" encoding="utf-8"?>
<sst xmlns="http://schemas.openxmlformats.org/spreadsheetml/2006/main" count="586" uniqueCount="352">
  <si>
    <t>A/A</t>
  </si>
  <si>
    <t>ΕΚΤΥΠΩΤΗΣ - ΦΩΤΟΤΥΠΙΚΟ -ΠΟΛΥΜΗΧΑΝΗΜΑ - FAX</t>
  </si>
  <si>
    <t>ΤΥΠΟΣ: TONER - INK - DRUM (ΣΥΜΒΑΤΑ)</t>
  </si>
  <si>
    <t>BROTHER 2840</t>
  </si>
  <si>
    <t>BROTHER 2840 TN2840 TN 450 / TN 2220</t>
  </si>
  <si>
    <t xml:space="preserve">GESTETNER 3320L </t>
  </si>
  <si>
    <t>RICOH 430347, 89875, TYPE 1160</t>
  </si>
  <si>
    <t>HP DESIGNJET 500</t>
  </si>
  <si>
    <t>HP DESKJET INK ADVANTAGE 461S</t>
  </si>
  <si>
    <t xml:space="preserve"> HP ADVANTAGE 4615 BLACK 655 CZ109AE</t>
  </si>
  <si>
    <t>HP ADVANTAGE 4615 CYAN 655 CZ110AE</t>
  </si>
  <si>
    <t xml:space="preserve">HP ADVANTAGE 4615 MAGENTA 655 CZ111AE </t>
  </si>
  <si>
    <t>HP COLORJET CP3525DN</t>
  </si>
  <si>
    <t>HP COLORJET CP3525dn Black Print Catridge (No CE250X)</t>
  </si>
  <si>
    <t>HP COLORJET CP3525dn Cyan Print Catridge (No CE251X)</t>
  </si>
  <si>
    <t>HP COLORJET CP3525dn Yellow Print Catridge (No CE252X)</t>
  </si>
  <si>
    <t>HP COLORJET CP3525dn Magenta Print Catridge (No CE253X)</t>
  </si>
  <si>
    <t>HP LASERJET 1015/1022 /1018/1012/1020</t>
  </si>
  <si>
    <t>HP LASERJET 1012 &amp; 1018 &amp; 1020 Q2612A</t>
  </si>
  <si>
    <t>HP LASERJET 1320 N</t>
  </si>
  <si>
    <t>HP LASERJET 1320 N Q5949A</t>
  </si>
  <si>
    <t>HP LASERJET P3015DN</t>
  </si>
  <si>
    <t>HP LASERJET P3015DN CE255X</t>
  </si>
  <si>
    <t>KONICA MINOLTA PAGE PRO 1390MF</t>
  </si>
  <si>
    <t>KONICA MINOLTA PAGE PRO 1390MF BLACK TONER 1710567-001</t>
  </si>
  <si>
    <t xml:space="preserve">RICOH AFICIO MP2501SP </t>
  </si>
  <si>
    <t>RICOH AFICIO MP2501SP  TYPE 2501E / 841991</t>
  </si>
  <si>
    <t xml:space="preserve">LEXMARK E360DN </t>
  </si>
  <si>
    <t>LEXMARK E360DN LEX 260A11E TONER</t>
  </si>
  <si>
    <t>LEXMARK T632</t>
  </si>
  <si>
    <t>LEXMARK 12A7462/ 12A7468 T630/T632/ T634</t>
  </si>
  <si>
    <t>LEXMARK T430</t>
  </si>
  <si>
    <t>LEXMARK 12A8420 T430</t>
  </si>
  <si>
    <t>PANASONIC KXF 1820</t>
  </si>
  <si>
    <t xml:space="preserve">PANASONIC KXF 1820 KX-FA136X </t>
  </si>
  <si>
    <t>SAMSUNG ML 2950ΝD</t>
  </si>
  <si>
    <t>SAMSUNG ML 2950D MLTD-1035 MLT-D103L</t>
  </si>
  <si>
    <t>SAMSUNG MULTI EXPRESS 8240 DRUM</t>
  </si>
  <si>
    <t>SAMSUNG R607 BLACK MLT- R607K/SEE</t>
  </si>
  <si>
    <t>SAMSUNG SF 560</t>
  </si>
  <si>
    <t>SAMSUNG SF 560 SCX-4216D3</t>
  </si>
  <si>
    <t>ΤΥΠΟΣ: TONER - INK - DRUM (ΓΝΗΣΙΑ)</t>
  </si>
  <si>
    <t>LEXMARK MS410DN</t>
  </si>
  <si>
    <t>LEXMARK MS810dn</t>
  </si>
  <si>
    <t>LEXMARK MX710</t>
  </si>
  <si>
    <t>MX710/MX711/MX810/MX811/MX812 (622H) - 62D2H00</t>
  </si>
  <si>
    <t>OKI B411dn</t>
  </si>
  <si>
    <t>OKI B411dn 44574702 Black toner</t>
  </si>
  <si>
    <t>OKI B411 Drum Unit</t>
  </si>
  <si>
    <t>OKI B412</t>
  </si>
  <si>
    <t>OKI C822</t>
  </si>
  <si>
    <t>OKI C822 toner C44844613 yellow</t>
  </si>
  <si>
    <t>OKI C822 toner C44844614 magenta</t>
  </si>
  <si>
    <t xml:space="preserve">OKI C822 Toner C44844615 cyan </t>
  </si>
  <si>
    <t>OKI C822 toner C44844616 black</t>
  </si>
  <si>
    <t>OKI C822 DRUM</t>
  </si>
  <si>
    <t>OKI ES 7131</t>
  </si>
  <si>
    <t>OKI MB451</t>
  </si>
  <si>
    <t>RICOH AFICIO MP 201SPF</t>
  </si>
  <si>
    <t xml:space="preserve">RICOH AFICIO MP 201SPF TYPE 1170D /TYPE 1270D </t>
  </si>
  <si>
    <t>SAMSUNG SCX 3400</t>
  </si>
  <si>
    <t>SAMSUNG SCX 3400 FSF-7F 760P MLT-D101S</t>
  </si>
  <si>
    <t>SAMSUNG MULTI XPRESS 8240</t>
  </si>
  <si>
    <t>SAMSUNG SCX-8230 8240 SERIES MLT-K606S toner</t>
  </si>
  <si>
    <t>TOSHIBA E STUDIO 256 SE</t>
  </si>
  <si>
    <t>TOSHIBA E STUDIO 256 T-4590</t>
  </si>
  <si>
    <t>MAGENTA HP 11 Ink Cartridge - (C4837AE)</t>
  </si>
  <si>
    <t>LEXMARK 52Z 52D0Z00</t>
  </si>
  <si>
    <t xml:space="preserve">YELLOW HP 11 Ink Cartridge(C4838A) </t>
  </si>
  <si>
    <t>OKI C310 MAGENTA P/N: 44973534</t>
  </si>
  <si>
    <t>OKI C531 DN</t>
  </si>
  <si>
    <t>OKI C310 CYAN P/N:  44973535</t>
  </si>
  <si>
    <t>OKI C310 YELLOW P/N: 44973533</t>
  </si>
  <si>
    <t>LEXMARK E260/E360 DRUM</t>
  </si>
  <si>
    <t>Lexmark Photoconductor 260X22G</t>
  </si>
  <si>
    <t xml:space="preserve">ΠΕΡΙΓΡΑΦΗ ΥΛΙΚΩΝ </t>
  </si>
  <si>
    <t>ΜΟΝΑΔΑ ΜΕΤΡΗΣΗΣ</t>
  </si>
  <si>
    <t>ΠΟΣΟΤΗΤΑ</t>
  </si>
  <si>
    <t>Αποσυρραπτικό μεταλλικό κανονικού μεγέθους</t>
  </si>
  <si>
    <t>ΤΕΜ</t>
  </si>
  <si>
    <t>Αποσυρραπτικό μικρού μεγέθους τύπου καβουράκι</t>
  </si>
  <si>
    <t>Γόμα για μολύβι λευκή</t>
  </si>
  <si>
    <t>Γόμα για στυλό μπλε κόκκινη</t>
  </si>
  <si>
    <t xml:space="preserve">Διορθωτικό μπλάνκο στυλό </t>
  </si>
  <si>
    <t xml:space="preserve">Ταινίες διορθωτικές </t>
  </si>
  <si>
    <t>Διορθωτικό σετ ( μπλάνκο και διαλυτικό)</t>
  </si>
  <si>
    <t>Ετικέτες αυτοκόλητες   Α4</t>
  </si>
  <si>
    <t>ΠΑΚΕΤΟ  100 Φ</t>
  </si>
  <si>
    <t>Ζελατίνες διαφανείς Α4 (Τύπου Π10 με άνοιγμα  για κλασερ)</t>
  </si>
  <si>
    <t>ΠΑΚΕΤΟ  100 τεμ</t>
  </si>
  <si>
    <t xml:space="preserve">Κλασέρ Α4 8/32 από χαρτόνι με πλαστική επένδυση μπλε </t>
  </si>
  <si>
    <t xml:space="preserve">Κλιπ μεταλικά 24 mm </t>
  </si>
  <si>
    <t xml:space="preserve">Κλιπ μεταλικά 32 mm </t>
  </si>
  <si>
    <t>Κόλα στικ 10 gr</t>
  </si>
  <si>
    <t>Κουτί BOX K5 25x35x5mm με λάστιχο</t>
  </si>
  <si>
    <t>Μαρκαδόρος ανεξίτηλος μαύρος</t>
  </si>
  <si>
    <t xml:space="preserve">Μαρκαδόρος για άσπρο πινακα μαύρο </t>
  </si>
  <si>
    <t>Μαρκαδόρος για άσπρο πινακα κόκκινο</t>
  </si>
  <si>
    <t>Μαρκαδόρος για άσπρο πίνακα μπλε</t>
  </si>
  <si>
    <t>Μελάνι μπλε  για ταμπον 32gr</t>
  </si>
  <si>
    <t>Μελάνι πράσινο για ταμπον 32gr</t>
  </si>
  <si>
    <t>Μολύβια απλής γραφής Η2Β</t>
  </si>
  <si>
    <t xml:space="preserve">Ντοσιέ πλαστικό με έλασμα Α4, με διαφανές εξώφυλλο και έγχρωμο οπισθόφυλλο </t>
  </si>
  <si>
    <t xml:space="preserve">Ξύστρα μεταλλική </t>
  </si>
  <si>
    <t xml:space="preserve">Διακορρευτής 2 οπών 2.7mm με οδηγό διάτρησης 30 φύλλων </t>
  </si>
  <si>
    <t xml:space="preserve">Διακορρευτής 2 οπών 6.3mm με οδηγό διάτρησης 65  φύλλων </t>
  </si>
  <si>
    <t xml:space="preserve">Σελιδοδείκτες αυτοκόλητοι χρωματιστοί  12x43 mm </t>
  </si>
  <si>
    <t xml:space="preserve">Στυλό γκισέ  μπλε απλής γραφής </t>
  </si>
  <si>
    <t xml:space="preserve">Συνδετήρες μεταλλικοί 32/33 mm </t>
  </si>
  <si>
    <t>ΠΑΚΕΤΟ 100 ΤΕΜ</t>
  </si>
  <si>
    <t xml:space="preserve">Συνδετήρες μεταλλικοί 100 mm </t>
  </si>
  <si>
    <t>ΠΑΚΕΤΟ 10 ΤΕΜ</t>
  </si>
  <si>
    <t>Σύρματα συραπτικού  Ν° 64</t>
  </si>
  <si>
    <t>ΠΑΚΕΤΟ 1000 ΤΕΜ</t>
  </si>
  <si>
    <t>Συραπτικό μεγάλο γραφείου για σύρματα Ν° 923/8, 923/12, 923/14, 923/23</t>
  </si>
  <si>
    <t>Συραπτικό χειρός για σύρματα Ν° 64</t>
  </si>
  <si>
    <t>TΕΜ</t>
  </si>
  <si>
    <t>Ταινίες συσκευασίας διαφανής  αυτοκόλητη 5cm</t>
  </si>
  <si>
    <t>Ταμπόν για σφραγίδες Νο 2 πράσινο</t>
  </si>
  <si>
    <t>Φάκελα αλληλογραφίας κίτρινα με αυτοκόλητο 23x33cm</t>
  </si>
  <si>
    <t>ΠΑΚΕΤΟ 500 ΤΕΜ</t>
  </si>
  <si>
    <t>Φάκελα αλληλογραφίας λευκά με αυτοκόλητο 11x23 cm</t>
  </si>
  <si>
    <t>Χαρτάκια σημειώσεων αυτοκόλητα κίτρινα 100x75mm</t>
  </si>
  <si>
    <t>Χαρτάκια σημειώσεων αυτοκόλητα κίτρινα 125x75</t>
  </si>
  <si>
    <t>Χαρτάκια σημειώσων αυτοκόλητα κίτρινα 75x75</t>
  </si>
  <si>
    <t>Ψαλίδι 21 cm (εως 25cm)</t>
  </si>
  <si>
    <t>Α/Α</t>
  </si>
  <si>
    <t>Συραπτικό χειρός  για σύρματα 24/6  μεταλικό ενισχυμένο</t>
  </si>
  <si>
    <t>Χαρτάκια σημειώσεων κύβους</t>
  </si>
  <si>
    <t>Κλασέρ Α4 8/32 από χαρτόνι με πλαστική επένδυση κόκκινο</t>
  </si>
  <si>
    <t xml:space="preserve">Συνδετήρες μεταλλικοί 50 mm </t>
  </si>
  <si>
    <t>Σύρματα συραπτικού  Ν° 24/6</t>
  </si>
  <si>
    <t>Χαρτάκια σημειώσεων αυτοκόλητα κίτρινα 40x50</t>
  </si>
  <si>
    <t xml:space="preserve">Κλασερ Α4 4/32 από χαρτόνι με πλαστική επένδυση μπλε </t>
  </si>
  <si>
    <t>ΠΑΚΕΤΟ ΤΩΝ 40</t>
  </si>
  <si>
    <t>Ταμπόν για σφραγίδες Νο 2 μπλε</t>
  </si>
  <si>
    <t xml:space="preserve">Α/Α </t>
  </si>
  <si>
    <t>ΠΕΡΙΓΡΑΦΗ ΥΛΙΚΩΝ</t>
  </si>
  <si>
    <t>ΔΕΣΜΙΔΑ</t>
  </si>
  <si>
    <t>LEXMARK MS810 / MX710 DRUM</t>
  </si>
  <si>
    <t>LEXMARK MS/MX 410 510 DRUM</t>
  </si>
  <si>
    <t>LEXMARK MS/MX 410DN-510DN- [50F0Z00 500Z imaging unit]- Drum</t>
  </si>
  <si>
    <t>OKI B411/412  44574302 Drum Unit</t>
  </si>
  <si>
    <t>Φάκελα αλληλογραφίας λευκά με αυτοκόλητο 11x23 cm με παράθυρο</t>
  </si>
  <si>
    <t>Στυλό διαρκείας  μπλε απλής γραφής Πάχος Γραφής:0.4 mm</t>
  </si>
  <si>
    <t xml:space="preserve">Μαρκαδόροι ψιλής γραφής 0,4 μαύροι </t>
  </si>
  <si>
    <t xml:space="preserve">Μαρκοδόροι ψιλής γραφής 0,4 κόκκινοι </t>
  </si>
  <si>
    <t xml:space="preserve">Μαρκοδόροι ψιλής γραφής 0,4 μπλε </t>
  </si>
  <si>
    <t>EPSON L655</t>
  </si>
  <si>
    <t>T7741 PIGMENT BLACK INK BOTTLE 140ML C13T77414A</t>
  </si>
  <si>
    <t>T6642 CYAN INK BOTTLE 70ML C13T66424A</t>
  </si>
  <si>
    <t>T6643 MAGENTA INK BOTTLE 70ML C13T66434A</t>
  </si>
  <si>
    <t>T6644 YELLOW INK BOTTLE 70ML C13T6644A</t>
  </si>
  <si>
    <t>TEM</t>
  </si>
  <si>
    <t>Σελοτειπ</t>
  </si>
  <si>
    <t xml:space="preserve"> 1η ΠΑΡΑΓΓΕΛΙΑ</t>
  </si>
  <si>
    <t>ΥΠΟΛΟΙΠΑ</t>
  </si>
  <si>
    <t>Τιμολόγιο 223/16-04-2018, 241/24-04-2018</t>
  </si>
  <si>
    <t>2η ΠΑΡΑΓΓΕΛΙΑ</t>
  </si>
  <si>
    <t>2η</t>
  </si>
  <si>
    <t>3η ΠΑΡΑΓΓΕΛΙΑ</t>
  </si>
  <si>
    <t>ΠΟΣΟ ΧΩΡΙΣ ΦΠΑ</t>
  </si>
  <si>
    <t>1η ΠΑΡΑΓΓΕΛΙΑ</t>
  </si>
  <si>
    <t>SAMSUNG-SCX 4521 F</t>
  </si>
  <si>
    <t>SAMSUNG-SCX 4521D3/ELS SCX-4521D3</t>
  </si>
  <si>
    <t>HP LASERJET 4200 Ν</t>
  </si>
  <si>
    <t>HP LASERJET 4200 N Q1338A</t>
  </si>
  <si>
    <t xml:space="preserve">HP BUSINESS INKJET 2800 </t>
  </si>
  <si>
    <t>TOSHIBA E STUDIO  T-4530</t>
  </si>
  <si>
    <t>TOSHIBA E STUDIO T 3008E</t>
  </si>
  <si>
    <t>INK EPSON WF C5210 T9441 BLACK 3K PGS</t>
  </si>
  <si>
    <t>INK EPSON  WF C5210 T9443 MAGENTA 3K PGS</t>
  </si>
  <si>
    <t>INK EPSON WF C5210 T9444 YELLOW 3K PGS</t>
  </si>
  <si>
    <t>INK EPSON WF C5210 T9442 CYAN 3K PGS</t>
  </si>
  <si>
    <t>Κατανάλωση 2018</t>
  </si>
  <si>
    <t xml:space="preserve">TOSHIBA E STUDIO 257  T5070 </t>
  </si>
  <si>
    <t>PANASONIC KX-FA79X</t>
  </si>
  <si>
    <t>PANASONIC KX-FL501</t>
  </si>
  <si>
    <t>PANASONIC DRUM</t>
  </si>
  <si>
    <t>PANASONIC KX-FA84X</t>
  </si>
  <si>
    <t xml:space="preserve">PANASONIC </t>
  </si>
  <si>
    <t>PANASONIC KX-FA83X</t>
  </si>
  <si>
    <t>SAMSUNG  MLT-D1052</t>
  </si>
  <si>
    <t>SAMSUNG SF - 650</t>
  </si>
  <si>
    <t>DRUM OKI MB451 44574307</t>
  </si>
  <si>
    <t>Κλιπ μεταλλικά 51mm</t>
  </si>
  <si>
    <t>ΠΑΚΕΤΟ 250 ΤΕΜ</t>
  </si>
  <si>
    <t xml:space="preserve">Συνδετήρες μεταλλικοί 28 mm </t>
  </si>
  <si>
    <t xml:space="preserve">Συνδετήρες μεταλλικοί 78 mm </t>
  </si>
  <si>
    <t>Κόλλες αναφοράς (400 Φ) Α4 με γραμμές</t>
  </si>
  <si>
    <t>Μαρκαδόρους ψιλής γραφής 0,7 μπλέ</t>
  </si>
  <si>
    <t>Σύρματα συραπτικού  Ν° 24/8</t>
  </si>
  <si>
    <t>KONICA MINOLTA 500</t>
  </si>
  <si>
    <t>KONICA MINOLTA TN511</t>
  </si>
  <si>
    <t>EPSON 6100L</t>
  </si>
  <si>
    <t>INK EPSON WORKFORCE 7210  27 T2701 BLACK -350PGS  - 6,2ml</t>
  </si>
  <si>
    <t>INK EPSON WORKFORCE 7210 27 T2702 CYAN  -300PGS  - 3,6ml</t>
  </si>
  <si>
    <t>INK EPSON WORKFORCE 7210 27 T 2703 MAGENTA -300PGS - 3,6ml</t>
  </si>
  <si>
    <t>INK EPSON WORKFORCE 7210 27 T2704 YELLOW -300PGS -3,6ml</t>
  </si>
  <si>
    <t>LEXMARK MS 821 DRUM</t>
  </si>
  <si>
    <t>LEXMARK MS 821 TONER</t>
  </si>
  <si>
    <t>ΠΑΚ. 12 ΤΕΜ</t>
  </si>
  <si>
    <t>Αριθμομηχανή</t>
  </si>
  <si>
    <t>CPV</t>
  </si>
  <si>
    <t>30125100-2 ΦΥΣΙΓΓΕΣ ΤΟΝΕΡ ΣΚΟΝΗΣ</t>
  </si>
  <si>
    <t>30192110-5 ΜΕΛΑΝΙΑ</t>
  </si>
  <si>
    <t>30125110-5 TONER ΓΙΑ ΕΚΤΥΠΩΤΕΣ LASER / FAX</t>
  </si>
  <si>
    <t>30125120-8 TONER &amp; DRUM ΓΙΑ ΦΩΤΟΑΝΤΙΓΡΑΦΙΚΑ ΜΗΧΑΝΗΜΑΤΑ</t>
  </si>
  <si>
    <t>30192340-6 Μελανοταινίες συσκευών τηλεομοιοτυπίας</t>
  </si>
  <si>
    <t>τεμ</t>
  </si>
  <si>
    <t>Χάρακας 20 cm</t>
  </si>
  <si>
    <t>ΤΙΜΗ ΧΩΡΙΣ Φ.Π.Α.</t>
  </si>
  <si>
    <t>Στυλό διαρκείας  μαύρο απλής γραφής Πάχος Γραφής:0.5 mm</t>
  </si>
  <si>
    <t>Στυλό διαρκείας  κόκκινο απλής γραφής Πάχος Γραφής:0.5 mm</t>
  </si>
  <si>
    <t>ΠΑΚΕΤΟ ΤΩΝ 100</t>
  </si>
  <si>
    <t>Φάκελος με λάστιχο 25x35 ανοιχτά χρώματα (ΕΚΤΟΣ ΣΚΟΥΡΑ)</t>
  </si>
  <si>
    <t>Φάκελος χάρτινος απλός με αυτιά ΜΑΝΙΛΑ διάφορα χρώματα (ΕΚΤΟΣ ΣΚΟΥΡΑ)</t>
  </si>
  <si>
    <t>Δακτυλοβρεκτήρες</t>
  </si>
  <si>
    <t>ΠΟΣΟ ΧΩΡΙΣ Φ.Π.Α.</t>
  </si>
  <si>
    <t>Φάκελα πανόδετα με κορδόνια μακριά, χωρίς αυτιά 34,5x24,5x17mm με ενισχυμένη πλάτη</t>
  </si>
  <si>
    <t>Φάκελα αλληλογραφίας 162x229</t>
  </si>
  <si>
    <t>Ψηφιακοί δίσκοι εγγραφής CD-R CAKE BOX</t>
  </si>
  <si>
    <t>ΠΑΚ. ΤΩΝ 10 ΤΕΜ</t>
  </si>
  <si>
    <t>Βάση σελοτέιπ βαριά 33mm</t>
  </si>
  <si>
    <t xml:space="preserve">ΠΑΚΕΤΟ </t>
  </si>
  <si>
    <t>ΠΑΚΕΤΟ 50 ΤΕΜ</t>
  </si>
  <si>
    <t>Βιβλίο διεκπεραίωσης εγγράφων Ν° 526 11Χ25 Φύλλων 100</t>
  </si>
  <si>
    <t>Βιβλίο Πρακτικών Ν° 503 Φύλλων 100</t>
  </si>
  <si>
    <t>Βιβλίο Πρωτοκόλλου Αλληλογραφίας 21Χ30 Ν° 542 Φύλλων 100</t>
  </si>
  <si>
    <t>ΠΑΚΕΤΟ</t>
  </si>
  <si>
    <t xml:space="preserve">LEXMARK MS410DN - 50F2H00 </t>
  </si>
  <si>
    <t>ΣΕΛΙΔΕΣ</t>
  </si>
  <si>
    <t>LEXMARK MS810dn 522 - 52D2H00</t>
  </si>
  <si>
    <t>LEXMARK MS 821 TONER 58D2000</t>
  </si>
  <si>
    <t>EPSON WORK FORCE C8690</t>
  </si>
  <si>
    <t>EPSON WF C8690 C13T04A140 BLACK XXL</t>
  </si>
  <si>
    <t>EPSON WF C8690 C13T04A240 CYAN XXL</t>
  </si>
  <si>
    <t>EPSON WF C8690 C13T04A340 MAGENTA XXL</t>
  </si>
  <si>
    <t>EPSON WF C8690 C13T04A440 YELLOW XXL</t>
  </si>
  <si>
    <t>EPSON WORK FORCE C5210</t>
  </si>
  <si>
    <t>INK EPSON WORKFORCE 7210</t>
  </si>
  <si>
    <t>HP DESIGNJET 500 C49112A N°82 MAGENTA</t>
  </si>
  <si>
    <t>HP DESIGNJET 500 C4911A N°82 CYAN</t>
  </si>
  <si>
    <t>HP DESIGNJET 500 C49113A N°82 YELLOW</t>
  </si>
  <si>
    <t>HP PRINTHEAD C4810A Ν°11 BLACK</t>
  </si>
  <si>
    <t>HP DESIGNJET 500 C4844A N°82 BLACK 69ML</t>
  </si>
  <si>
    <t>HP PRINTHEAD C4811A Ν°11 CYAN</t>
  </si>
  <si>
    <t xml:space="preserve">DRUM OKI MB451 </t>
  </si>
  <si>
    <t>OKI B412/B432/MB472/MB492 45807106</t>
  </si>
  <si>
    <t>OKI C822 Black DRUM Cartridge 44844408</t>
  </si>
  <si>
    <t>OKI C822 Magenta DRUM Cartridge 44844406</t>
  </si>
  <si>
    <t>OKI C822 Yellow DRUM Cartridge 44844405</t>
  </si>
  <si>
    <t>OKI MB451 BK 44992401 toner 44992402</t>
  </si>
  <si>
    <t>OKI ES 7131 Black toner 45460502</t>
  </si>
  <si>
    <t>LEXMARK MS 821 DRUM 58D0Z00</t>
  </si>
  <si>
    <t>ΑΠΟΘΗΚΗ</t>
  </si>
  <si>
    <t>TOSHIBA E STUDIO 45</t>
  </si>
  <si>
    <t>TOSIBA E-STUDIO 45 E-3500</t>
  </si>
  <si>
    <t>Ποσότητα Συμβασης 2018</t>
  </si>
  <si>
    <t xml:space="preserve">Βαση Σελοτέιπ </t>
  </si>
  <si>
    <t>Ετικέτες αυτοκόλητες   Α4 70Χ37,12mm</t>
  </si>
  <si>
    <t xml:space="preserve">TOSHIBA E STUDIO 257 </t>
  </si>
  <si>
    <t>TOSHIBA E STUDIO 255SE</t>
  </si>
  <si>
    <t>ΣΥΝΟΛΟ</t>
  </si>
  <si>
    <t>ΣΥΝΟΛΟ ΜΕ ΦΠΑ</t>
  </si>
  <si>
    <t xml:space="preserve">HP ADVANTAGE 4615 YELLOW 655 CZ12AE </t>
  </si>
  <si>
    <t xml:space="preserve">BLACK HP 10 Ink Cartridge - (C4844AE)69ml </t>
  </si>
  <si>
    <t>CYAN HP 11 Ink Cartridge - (C4836AE)</t>
  </si>
  <si>
    <t>HP DESIGNJET 500 / 2800</t>
  </si>
  <si>
    <t>cpv</t>
  </si>
  <si>
    <t>BROTHER DRUM FAX 2840</t>
  </si>
  <si>
    <t>BROTHER DRUM UNIT  DR-2200 FAX 2840C</t>
  </si>
  <si>
    <t>ΦΠΑ 24%</t>
  </si>
  <si>
    <t>Λαστιχάκια πλακέ 150x8mm</t>
  </si>
  <si>
    <t>Μαρκαδόροι διαγράμμισης φωσφοριζέ διάφορα χρώματα</t>
  </si>
  <si>
    <t>SHARP AR 5623N</t>
  </si>
  <si>
    <t>SHARP AR 5623 A3MX235GTW</t>
  </si>
  <si>
    <t>α/α</t>
  </si>
  <si>
    <t xml:space="preserve">ΠΟΣΟΤΗΤΑ ΣΥΜΒΑΣΗΣ </t>
  </si>
  <si>
    <t>ΕΝΔΕΙΚΤΙΚΗ ΤΙΜΗ  ΧΩΡΙΣ ΦΠΑ</t>
  </si>
  <si>
    <r>
      <t>DELUXE PAPER ΧΑΡΤΙ ΦΩΤΟΑΝΤΙΓΡΑΦΙΚΟΥ A4 80gr/m</t>
    </r>
    <r>
      <rPr>
        <vertAlign val="superscript"/>
        <sz val="10"/>
        <color theme="1"/>
        <rFont val="Calibri"/>
        <family val="2"/>
        <charset val="161"/>
        <scheme val="minor"/>
      </rPr>
      <t>2</t>
    </r>
  </si>
  <si>
    <r>
      <t>DELUXE PAPER ΧΑΡΤΙ ΦΩΤΟΑΝΤΙΓΡΑΦΙΚΟΥ A3 80gr/m</t>
    </r>
    <r>
      <rPr>
        <vertAlign val="superscript"/>
        <sz val="10"/>
        <color theme="1"/>
        <rFont val="Calibri"/>
        <family val="2"/>
        <charset val="161"/>
        <scheme val="minor"/>
      </rPr>
      <t>2</t>
    </r>
  </si>
  <si>
    <r>
      <t>DELUXE PAPER ΧΑΡΤΙ  ΦΩΤΟΑΝΤΙΓΡΑΦΙΚΟΥ  Α4 Α4 (παχύ) 160gr/m</t>
    </r>
    <r>
      <rPr>
        <vertAlign val="superscript"/>
        <sz val="10"/>
        <color theme="1"/>
        <rFont val="Calibri"/>
        <family val="2"/>
        <charset val="161"/>
        <scheme val="minor"/>
      </rPr>
      <t>2</t>
    </r>
    <r>
      <rPr>
        <sz val="10"/>
        <color theme="1"/>
        <rFont val="Calibri"/>
        <family val="2"/>
        <charset val="161"/>
        <scheme val="minor"/>
      </rPr>
      <t xml:space="preserve"> διάφορα χρώματα </t>
    </r>
  </si>
  <si>
    <r>
      <t>15.</t>
    </r>
    <r>
      <rPr>
        <b/>
        <sz val="7"/>
        <color theme="1"/>
        <rFont val="Times New Roman"/>
        <family val="1"/>
        <charset val="161"/>
      </rPr>
      <t xml:space="preserve">  </t>
    </r>
    <r>
      <rPr>
        <sz val="12"/>
        <color theme="1"/>
        <rFont val="Calibri"/>
        <family val="2"/>
        <charset val="161"/>
      </rPr>
      <t>Κάθε αναλώσιμο θα είναι συσκευασμένο αεροστεγώς (προσυσκευασία). Κάθε προσυσκευασμένο αναλώσιμο θα τοποθετείται εντός χάρτινης σκληρής συσκευασίας (εξωτερική συσκευασία). Στις εξωτερικές συσκευασίες θα αναγράφεται ευκρινώς (στην ελληνική ή αγγλική γλώσσα) η συμβατότητα τύπου – μοντέλου, η ημερομηνία λήξης ή εναλλακτικά η ημερομηνία παραγωγής ή ανακατασκευής και ο τύπος του προσφερόμενου αναλωσίμου (π.χ. ανακατασκευασμένο-remanufactured κ.λ.π.).</t>
    </r>
  </si>
  <si>
    <r>
      <t>16.</t>
    </r>
    <r>
      <rPr>
        <b/>
        <sz val="7"/>
        <color theme="1"/>
        <rFont val="Times New Roman"/>
        <family val="1"/>
        <charset val="161"/>
      </rPr>
      <t xml:space="preserve">  </t>
    </r>
    <r>
      <rPr>
        <sz val="12"/>
        <color theme="1"/>
        <rFont val="Calibri"/>
        <family val="2"/>
        <charset val="161"/>
      </rPr>
      <t>Να παρέχεται εγγύηση καλής λειτουργίας των μελανιών τουλάχιστον δύο (2) ετών από την ημερομηνία ανάθεσης της προμήθειας.</t>
    </r>
  </si>
  <si>
    <r>
      <t>17.</t>
    </r>
    <r>
      <rPr>
        <b/>
        <sz val="7"/>
        <color theme="1"/>
        <rFont val="Times New Roman"/>
        <family val="1"/>
        <charset val="161"/>
      </rPr>
      <t xml:space="preserve">  </t>
    </r>
    <r>
      <rPr>
        <sz val="12"/>
        <color theme="1"/>
        <rFont val="Calibri"/>
        <family val="2"/>
        <charset val="161"/>
      </rPr>
      <t>Να παρέχεται εγγύηση άμεσης αντικατάστασης ελαττωματικών προϊόντων.</t>
    </r>
  </si>
  <si>
    <r>
      <t>18.</t>
    </r>
    <r>
      <rPr>
        <b/>
        <sz val="7"/>
        <color theme="1"/>
        <rFont val="Times New Roman"/>
        <family val="1"/>
        <charset val="161"/>
      </rPr>
      <t xml:space="preserve">  </t>
    </r>
    <r>
      <rPr>
        <sz val="12"/>
        <color theme="1"/>
        <rFont val="Calibri"/>
        <family val="2"/>
        <charset val="161"/>
      </rPr>
      <t>Εφόσον κάποιο από τα προσφερόμενα είδη αποδειχτεί ελαττωματικό (κακή ποιότητα εκτύπωσης, παντελής έλλειψη εκτύπωσης, ανομοιόμορφη κατανομή, μη αναγνώριση του toner από το μηχάνημα για το οποίο προορίζεται, μικρότερος αριθμός εκτυπώσεων κ.λ.π.) θα αντικατασταθεί άμεσα με νέο αρίστης ποιότητας.  Εφόσον αποδειχτούν ελαττωματικά περισσότερο από το 10% της ποσότητας του συγκεκριμένου είδους, θα αντικατασταθεί άμεσα όλη η ποσότητα του συγκεκριμένου είδους, χωρίς οικονομική επιβάρυνση της Αναθέτουσας Αρχής.</t>
    </r>
  </si>
  <si>
    <r>
      <t>19.</t>
    </r>
    <r>
      <rPr>
        <b/>
        <sz val="7"/>
        <color theme="1"/>
        <rFont val="Times New Roman"/>
        <family val="1"/>
        <charset val="161"/>
      </rPr>
      <t xml:space="preserve">  </t>
    </r>
    <r>
      <rPr>
        <sz val="12"/>
        <color theme="1"/>
        <rFont val="Calibri"/>
        <family val="2"/>
        <charset val="161"/>
      </rPr>
      <t>Αν προκληθεί οποιαδήποτε δυσλειτουργία ή βλάβη σε μηχάνημα, από την χρήση των ανακατασκευασμένων τεμαχίων και η οποία θα πιστοποιηθεί εγγράφως από την υπηρεσία ή από εξειδικευμένο φορέα συντήρησης  των μηχανημάτων, ο προμηθευτής θα αναλάβει ή την αποκατάσταση της βλάβης του μηχανήματος ή την αποζημίωση της χρέωσης του επισκευαστή με τιμολόγιο που θα τον βαρύνει απευθείας.</t>
    </r>
  </si>
  <si>
    <r>
      <t>20.</t>
    </r>
    <r>
      <rPr>
        <b/>
        <sz val="7"/>
        <color theme="1"/>
        <rFont val="Times New Roman"/>
        <family val="1"/>
        <charset val="161"/>
      </rPr>
      <t xml:space="preserve">  </t>
    </r>
    <r>
      <rPr>
        <sz val="12"/>
        <color theme="1"/>
        <rFont val="Calibri"/>
        <family val="2"/>
        <charset val="161"/>
      </rPr>
      <t>Σε περίπτωση βλάβης που δεν αποκαθίσταται και διαπιστωθεί ότι οφείλεται σε ανακατασκευασμένο τεμάχιο μετά από έγγραφη πιστοποίηση της υπηρεσίας ή από εξειδικευμένο φορέα συντήρησης των μηχανημάτων, ο προμηθευτής θα αναλάβει να αντικαταστήσει το μηχάνημα με άλλο της ίδιας κατασκευάστριας εταιρείας με τιμολόγιο που θα τον βαρύνει απευθείας.</t>
    </r>
  </si>
  <si>
    <r>
      <t>21.</t>
    </r>
    <r>
      <rPr>
        <b/>
        <sz val="7"/>
        <color theme="1"/>
        <rFont val="Times New Roman"/>
        <family val="1"/>
        <charset val="161"/>
      </rPr>
      <t xml:space="preserve">  </t>
    </r>
    <r>
      <rPr>
        <sz val="12"/>
        <color theme="1"/>
        <rFont val="Calibri"/>
        <family val="2"/>
        <charset val="161"/>
      </rPr>
      <t xml:space="preserve">Τα υλικά θα παραδίδονται εντός τριών -τεσσάρων (3-4) ημερών από την παραγγελία τους, συσκευασμένα, </t>
    </r>
  </si>
  <si>
    <r>
      <t>22.</t>
    </r>
    <r>
      <rPr>
        <b/>
        <sz val="7"/>
        <color theme="1"/>
        <rFont val="Times New Roman"/>
        <family val="1"/>
        <charset val="161"/>
      </rPr>
      <t xml:space="preserve">  </t>
    </r>
    <r>
      <rPr>
        <sz val="12"/>
        <color theme="1"/>
        <rFont val="Calibri"/>
        <family val="2"/>
        <charset val="161"/>
      </rPr>
      <t>Τα έξοδα και όλη η διαδικασία αποστολής και παράδοσης των ανακατασκευασμένων τεμαχίων βαρύνει τον προμηθευτή.</t>
    </r>
  </si>
  <si>
    <t>ΑΠΑΙΤΗΣΗ</t>
  </si>
  <si>
    <t>ΑΠΑΝΤΗΣΗ</t>
  </si>
  <si>
    <t>ΦΥΛΛΟ ΣΥΜΜΟΡΦΩΣΗΣ</t>
  </si>
  <si>
    <t>ΓΙΑ ΤΑ ΕΙΔΗ ΤΩΝ ΟΜΑΔΩΝ Α και Β (ΓΙΑ ΓΝΗΣΙΑ ΚΑΙ ΓΙΑ  ΙΣΟΔΥΝΑΜΑ [ΣΥΜΒΑΤΑ - ΑΝΑΚΑΤΑΣΚΕΥΑΣΜΕΝΑ] αναλώσιμα υλικά -ΜΕΛΑΝΙΑ)</t>
  </si>
  <si>
    <t>ΝΑΙ</t>
  </si>
  <si>
    <r>
      <t>1.</t>
    </r>
    <r>
      <rPr>
        <b/>
        <sz val="7"/>
        <color theme="1"/>
        <rFont val="Times New Roman"/>
        <family val="1"/>
        <charset val="161"/>
      </rPr>
      <t xml:space="preserve">      </t>
    </r>
    <r>
      <rPr>
        <sz val="12"/>
        <color theme="1"/>
        <rFont val="Calibri"/>
        <family val="2"/>
        <charset val="161"/>
      </rPr>
      <t>Τα προσφερόμενα προϊόντα είναι αμεταχείριστα και σε άριστη κατάσταση.</t>
    </r>
  </si>
  <si>
    <r>
      <t>2.</t>
    </r>
    <r>
      <rPr>
        <b/>
        <sz val="7"/>
        <color theme="1"/>
        <rFont val="Times New Roman"/>
        <family val="1"/>
        <charset val="161"/>
      </rPr>
      <t xml:space="preserve">      </t>
    </r>
    <r>
      <rPr>
        <sz val="12"/>
        <color theme="1"/>
        <rFont val="Calibri"/>
        <family val="2"/>
        <charset val="161"/>
      </rPr>
      <t>Τα προσφερόμενα προϊόντα είναι γνήσια αντιπροσωπείας – αυθεντικά προϊόντα των κατασκευαστριών εταιρειών των μηχανημάτων (original) [ΟΜΑΔΑ Α] ή ισοδύναμα (συμβατά ή ανακατασκευασμένα – ΟΜΑΔΑ Β) και πληρούν τις προδιαγραφές του κάθε μηχανήματος.</t>
    </r>
  </si>
  <si>
    <r>
      <t>3.</t>
    </r>
    <r>
      <rPr>
        <b/>
        <sz val="7"/>
        <color theme="1"/>
        <rFont val="Times New Roman"/>
        <family val="1"/>
        <charset val="161"/>
      </rPr>
      <t xml:space="preserve">      </t>
    </r>
    <r>
      <rPr>
        <sz val="12"/>
        <color theme="1"/>
        <rFont val="Calibri"/>
        <family val="2"/>
        <charset val="161"/>
      </rPr>
      <t>Τα προσφερόμενα ισοδύναμα προϊόντα δε προσβάλουν κατοχυρωμένα δικαιώματα του κατασκευαστή των αντίστοιχων γνήσιων και η κυκλοφορία τους θα είναι νόμιμη εντός των ορίων των κρατών μελών της Ευρωπαϊκής Ένωσης.</t>
    </r>
  </si>
  <si>
    <r>
      <t>4.</t>
    </r>
    <r>
      <rPr>
        <b/>
        <sz val="7"/>
        <color theme="1"/>
        <rFont val="Times New Roman"/>
        <family val="1"/>
        <charset val="161"/>
      </rPr>
      <t xml:space="preserve">      </t>
    </r>
    <r>
      <rPr>
        <sz val="12"/>
        <color theme="1"/>
        <rFont val="Calibri"/>
        <family val="2"/>
        <charset val="161"/>
      </rPr>
      <t>Η παραγωγή, συσκευασία και διακίνηση των υπό προμήθεια ειδών  γίνεται σύμφωνα με τα προβλεπόμενα στην εθνική και ευρωπαϊκή νομοθεσία.</t>
    </r>
  </si>
  <si>
    <r>
      <t>5.</t>
    </r>
    <r>
      <rPr>
        <b/>
        <sz val="7"/>
        <color theme="1"/>
        <rFont val="Times New Roman"/>
        <family val="1"/>
        <charset val="161"/>
      </rPr>
      <t xml:space="preserve">      </t>
    </r>
    <r>
      <rPr>
        <sz val="12"/>
        <color theme="1"/>
        <rFont val="Calibri"/>
        <family val="2"/>
        <charset val="161"/>
      </rPr>
      <t>Τα ισοδύναμα toners (συμβατά ή ανακασκευασμένα)  περιέχουν χημικό γραφίτη. Εάν ο εκτυπωτής είναι ασύμβατος με τη χρήση χημικού γραφίτη, τότε ο χρησιμοποιούμενος γραφίτης θα πρέπει να είναι φιλικός προς το περιβάλλον.</t>
    </r>
  </si>
  <si>
    <r>
      <t>6.</t>
    </r>
    <r>
      <rPr>
        <b/>
        <sz val="7"/>
        <color theme="1"/>
        <rFont val="Times New Roman"/>
        <family val="1"/>
        <charset val="161"/>
      </rPr>
      <t xml:space="preserve">      </t>
    </r>
    <r>
      <rPr>
        <sz val="12"/>
        <color theme="1"/>
        <rFont val="Calibri"/>
        <family val="2"/>
        <charset val="161"/>
      </rPr>
      <t>Τα ανακατασκευασμένα toners  ανακατασκευάζονται σύμφωνα με το πρότυπο DIN33870 (toner cartridge) ή ισοδύναμο και τα ανακατασκευασμένα μελάνια σύμφωνα με το πρότυπο DIN33871 ή ισοδύναμο.  Τα προϊόντα  φέρουν σχετική ένδειξη στη συσκευασία τους.</t>
    </r>
  </si>
  <si>
    <r>
      <t>7.</t>
    </r>
    <r>
      <rPr>
        <b/>
        <sz val="7"/>
        <color theme="1"/>
        <rFont val="Times New Roman"/>
        <family val="1"/>
        <charset val="161"/>
      </rPr>
      <t xml:space="preserve">      </t>
    </r>
    <r>
      <rPr>
        <sz val="12"/>
        <color theme="1"/>
        <rFont val="Calibri"/>
        <family val="2"/>
        <charset val="161"/>
      </rPr>
      <t>Για όλα τα προσφερόμενα αναλώσιμα δηλώνεται ο αριθμός των εκτιμώμενων σελίδων εκτύπωσης σύμφωνα με τις μεθόδους ISO/IEC19752:2017 και ISO/IEC19798:2017 για μονόχρωμο και έγχρωμο toner αντίστοιχα και σύμφωνα με τη μέθοδο ISO/IEC 24711:2015 για μελάνι (inkjet). Τα συγκεκριμένα πρότυπα πιστοποιούν τον αριθμό των σελίδων που εκτυπώνει ένα αναλώσιμο. Αν διαπιστωθεί ότι ο αριθμός των εκτυπώσεων είναι μικρότερος κατά 10%, σε σχέση με τις προδιαγραφές, θα αντικατασταθεί όλη η ποσότητα του προσφερόμενου είδους.</t>
    </r>
  </si>
  <si>
    <r>
      <t>8.</t>
    </r>
    <r>
      <rPr>
        <b/>
        <sz val="7"/>
        <color theme="1"/>
        <rFont val="Times New Roman"/>
        <family val="1"/>
        <charset val="161"/>
      </rPr>
      <t xml:space="preserve">      </t>
    </r>
    <r>
      <rPr>
        <sz val="12"/>
        <color theme="1"/>
        <rFont val="Calibri"/>
        <family val="2"/>
        <charset val="161"/>
      </rPr>
      <t xml:space="preserve">Η ποιότητα εκτύπωσης του ισοδύναμου (συμβατού ή ανακατασκευασμένου)  συμφωνεί με τις προδιαγραφές του αντίστοιχου γνήσιου (original) υλικού του κατασκευαστή. </t>
    </r>
  </si>
  <si>
    <r>
      <t>9.</t>
    </r>
    <r>
      <rPr>
        <b/>
        <sz val="7"/>
        <color theme="1"/>
        <rFont val="Times New Roman"/>
        <family val="1"/>
        <charset val="161"/>
      </rPr>
      <t xml:space="preserve">      </t>
    </r>
    <r>
      <rPr>
        <sz val="12"/>
        <color theme="1"/>
        <rFont val="Calibri"/>
        <family val="2"/>
        <charset val="161"/>
      </rPr>
      <t>Για όλα τα προσφερόμενα αναλώσιμα  ο αριθμός των εκτιμώμενων σελίδων εκτύπωσης δεν είναι μικρότερος του αντίστοιχου γνήσιου (original) προϊόντος.</t>
    </r>
  </si>
  <si>
    <r>
      <t>10.</t>
    </r>
    <r>
      <rPr>
        <b/>
        <sz val="7"/>
        <color theme="1"/>
        <rFont val="Times New Roman"/>
        <family val="1"/>
        <charset val="161"/>
      </rPr>
      <t xml:space="preserve">  </t>
    </r>
    <r>
      <rPr>
        <sz val="12"/>
        <color theme="1"/>
        <rFont val="Calibri"/>
        <family val="2"/>
        <charset val="161"/>
      </rPr>
      <t xml:space="preserve">Τα μελανοδοχεία των ανακατασκευασμένων προϊόντων (inkjet και laser) έχουν χρησιμοποιηθεί μία μόνο φορά.  </t>
    </r>
    <r>
      <rPr>
        <u/>
        <sz val="12"/>
        <color theme="1"/>
        <rFont val="Calibri"/>
        <family val="2"/>
        <charset val="161"/>
      </rPr>
      <t xml:space="preserve"> </t>
    </r>
  </si>
  <si>
    <r>
      <t>11.</t>
    </r>
    <r>
      <rPr>
        <b/>
        <sz val="7"/>
        <color theme="1"/>
        <rFont val="Times New Roman"/>
        <family val="1"/>
        <charset val="161"/>
      </rPr>
      <t xml:space="preserve">  </t>
    </r>
    <r>
      <rPr>
        <sz val="12"/>
        <color theme="1"/>
        <rFont val="Calibri"/>
        <family val="2"/>
        <charset val="161"/>
      </rPr>
      <t>Εάν τα γνήσια αναλώσιμα παρέχουν πληροφορίες μέσω του εκτυπωτή (π.χ. ποσοστό αναλωσίμου που υπολείπεται, ειδοποίηση για χαμηλή στάθμη κ.λ.π.), οι ίδιες πληροφορίες παρέχονται και από τα προσφερόμενα ισοδύναμα προϊόντα.</t>
    </r>
  </si>
  <si>
    <r>
      <t>12.</t>
    </r>
    <r>
      <rPr>
        <b/>
        <sz val="7"/>
        <color theme="1"/>
        <rFont val="Times New Roman"/>
        <family val="1"/>
        <charset val="161"/>
      </rPr>
      <t xml:space="preserve">  </t>
    </r>
    <r>
      <rPr>
        <sz val="12"/>
        <color theme="1"/>
        <rFont val="Calibri"/>
        <family val="2"/>
        <charset val="161"/>
      </rPr>
      <t>Τα προσφερόμενα είδη έχουν ημερομηνία λήξης τουλάχιστον δύο (2) χρόνια μετά την ημερομηνία παραλαβής.  Εναλλακτικά, θα πρέπει να έχουν ημερομηνία παραγωγής ή ανακατασκευής το πολύ ένα μήνα πριν την ημερομηνία παράδοσης.</t>
    </r>
  </si>
  <si>
    <r>
      <t>13.</t>
    </r>
    <r>
      <rPr>
        <b/>
        <sz val="7"/>
        <color theme="1"/>
        <rFont val="Times New Roman"/>
        <family val="1"/>
        <charset val="161"/>
      </rPr>
      <t xml:space="preserve">  </t>
    </r>
    <r>
      <rPr>
        <sz val="12"/>
        <color theme="1"/>
        <rFont val="Calibri"/>
        <family val="2"/>
        <charset val="161"/>
      </rPr>
      <t>Εάν το γνήσιο αναλώσιμο φέρει στοιχεία, που αφαιρούνται πριν τη χρήση (π.χ. κάλυμμα κεφαλής ή ταινία ασφαλείας), τα ίδια φέρουν και τα προσφερόμενα ισοδύναμα προϊόντα.</t>
    </r>
  </si>
  <si>
    <r>
      <t>14.</t>
    </r>
    <r>
      <rPr>
        <b/>
        <sz val="7"/>
        <color theme="1"/>
        <rFont val="Times New Roman"/>
        <family val="1"/>
        <charset val="161"/>
      </rPr>
      <t xml:space="preserve">  </t>
    </r>
    <r>
      <rPr>
        <sz val="12"/>
        <color theme="1"/>
        <rFont val="Calibri"/>
        <family val="2"/>
        <charset val="161"/>
      </rPr>
      <t>Στα ανακατασκευασμένα toners πρέπει όλα τα επιμέρους εξαρτήματα που είναι αντικαταστάσιμα (π.χ. drum, blade, roller chip, doctor bar, ταινίες ασφαλείας) είναι καινούρια, εφάμιλλης ποιότητας με τα αυθεντικά.</t>
    </r>
  </si>
  <si>
    <r>
      <t>2.</t>
    </r>
    <r>
      <rPr>
        <sz val="7"/>
        <color theme="1"/>
        <rFont val="Times New Roman"/>
        <family val="1"/>
        <charset val="161"/>
      </rPr>
      <t xml:space="preserve">      </t>
    </r>
    <r>
      <rPr>
        <sz val="12"/>
        <color theme="1"/>
        <rFont val="Calibri"/>
        <family val="2"/>
        <charset val="161"/>
      </rPr>
      <t xml:space="preserve">Για ένα (1) χρόνο από την ημερομηνία παραλαβής, δεν θα υπάρχει οποιαδήποτε αλλοίωση στο ποιοτικό επίπεδο των προς προμήθεια ειδών. Σε περίπτωση που παρατηρηθεί οποιαδήποτε αλλοίωση στα υπό προμήθεια είδη όπως αναφέρονται στον προηγούμενο πίνακα, σε ποσοστό πάνω από το 10% της συνολικής ποσότητας και για διάστημα ενός (1) έτους ο προμηθευτής υποχρεούται να αλλάξει όλη την υπόλοιπη ποσότητα εντός τριάντα  (30) ημερών. </t>
    </r>
  </si>
  <si>
    <r>
      <t>4.</t>
    </r>
    <r>
      <rPr>
        <sz val="7"/>
        <color theme="1"/>
        <rFont val="Times New Roman"/>
        <family val="1"/>
        <charset val="161"/>
      </rPr>
      <t xml:space="preserve">      </t>
    </r>
    <r>
      <rPr>
        <sz val="12"/>
        <color theme="1"/>
        <rFont val="Calibri"/>
        <family val="2"/>
        <charset val="161"/>
      </rPr>
      <t>Τα προμηθευόμενα είδη γραφικής ύλης τηρούν τις προδιαγραφές της Ευρωπαϊκής Ένωσης.</t>
    </r>
  </si>
  <si>
    <r>
      <t>5.</t>
    </r>
    <r>
      <rPr>
        <sz val="7"/>
        <color theme="1"/>
        <rFont val="Times New Roman"/>
        <family val="1"/>
        <charset val="161"/>
      </rPr>
      <t xml:space="preserve">      </t>
    </r>
    <r>
      <rPr>
        <sz val="12"/>
        <color theme="1"/>
        <rFont val="Calibri"/>
        <family val="2"/>
        <charset val="161"/>
      </rPr>
      <t xml:space="preserve">Σε περίπτωση που παρατηρηθούν ελαττωματικά υλικά σε ποσοστό πάνω από το 10% της συνολικής ποσότητας (πχ. Φάκελα που σχίζονται εύκολα κατά την αρχειοθέτηση, Μπλάνκο που μετά από σύντομη χρήση σπάνε ή ξεραίνονται κλπ, στυλό που δεν γράφουν ευκρινώς κλπ), ο προμηθευτής υποχρεούται να αλλάξει όλη την υπόλοιπη ποσότητα εντός τριάντα  (30) ημερών. </t>
    </r>
  </si>
  <si>
    <t>ΓΙΑ ΤΑ ΕΙΔΗ ΤΗΣ ΟΜΑΔΑΣ Γ (ΑΝΑΛΩΣΙΜΑ ΓΡΑΦΙΚΗΣ ΥΛΗΣ)</t>
  </si>
  <si>
    <r>
      <t>1.</t>
    </r>
    <r>
      <rPr>
        <sz val="7"/>
        <color rgb="FF000000"/>
        <rFont val="Times New Roman"/>
        <family val="1"/>
        <charset val="161"/>
      </rPr>
      <t xml:space="preserve">      </t>
    </r>
    <r>
      <rPr>
        <sz val="12"/>
        <color theme="1"/>
        <rFont val="Calibri"/>
        <family val="2"/>
        <charset val="161"/>
      </rPr>
      <t xml:space="preserve">Τα τεχνικά χαρακτηριστικά των ειδών είναι όμοια με τα χαρακτηριστικά της προσφοράς του προμηθευτή και των δειγμάτων του που επιδείχθηκαν κατά τη διεξαγωγή του διαγωνισμού. </t>
    </r>
  </si>
  <si>
    <r>
      <t>3.</t>
    </r>
    <r>
      <rPr>
        <sz val="7"/>
        <color theme="1"/>
        <rFont val="Times New Roman"/>
        <family val="1"/>
        <charset val="161"/>
      </rPr>
      <t xml:space="preserve">      </t>
    </r>
    <r>
      <rPr>
        <sz val="12"/>
        <color theme="1"/>
        <rFont val="Calibri"/>
        <family val="2"/>
        <charset val="161"/>
      </rPr>
      <t xml:space="preserve">Τα προμηθευόμενα είδη γραφικής ύλης είναι καινούρια, αμεταχείριστα και σε άριστη ποιοτική και λειτουργική κατάσταση και σύμφωνα με την κατατεθείσα προσφορά. </t>
    </r>
  </si>
  <si>
    <t>ΓΙΑ ΤΑ ΕΙΔΗ ΤΗΣ ΟΜΑΔΑΣ Δ (ΧΑΡΤΙ ΦΩΤ/ΦΗΣ)</t>
  </si>
  <si>
    <t>1.Το Φωτοαντιγραφικό χαρτί είναι κατάλληλο για ψηφιακούς εκτυπωτές, για εκτυπωτές laser και fax.</t>
  </si>
  <si>
    <t xml:space="preserve">13. Περνά από το μηχάνημα χωρίς να αφήνει χνούδι.  </t>
  </si>
  <si>
    <t>2.     Το  Βάρος είναι 80 γρ. +/- 4% ανά Μ2</t>
  </si>
  <si>
    <t>3.     Το  Πάχος – Πυκνότητα είναι: 100 μΜ  +/- 4%</t>
  </si>
  <si>
    <t>4.      Η Επιφάνεια είναι: Ματ επεξεργασμένη, χωρίς κηλίδες, στίγματα ή ραβδώσεις</t>
  </si>
  <si>
    <t>5.      Η Σύσταση είναι: Από χημικό πολτό</t>
  </si>
  <si>
    <t>6.     Το  Χρώμα είναι: Λευκό (εκτός από το (3))</t>
  </si>
  <si>
    <t>7.     Η  Λευκότητα είναι: Άνω του 90%</t>
  </si>
  <si>
    <t>8.      Η Αδιαφάνεια είναι:  Άνω του 90%</t>
  </si>
  <si>
    <t>9.     Η Ανθεκτικότητα σε υγρασία είναι:  έως 65%</t>
  </si>
  <si>
    <t>10.  Η Κοπή είναι: Εντελώς λεία, άριστη από πλευράς ποιότητας ακμών. Νερά χάρτου παράλληλα προς την μεγαλύτερη διάσταση</t>
  </si>
  <si>
    <t>11. Η  Επιφάνεια πλευρών:  είναι τέλεια χωρίς υπολείμματα κοπής (ξεφτίσματα)</t>
  </si>
  <si>
    <t>12.  Η Συσκευασία είναι: Σε δεσμίδες των 500 φύλλων η καθεμία, περιτυλιγμένες με αδιάβροχο χαρτί για την προφύλαξη από την υγρασία του περιβάλλοντος και συσκευασμένες σε χαρτοκιβώτιο το οποίο θα περιέχει πέντε (5) από αυτές. Οι δεσμίδες δεν πρέπει να περιέχουν σκισμένα, τσαλακωμένα ή ελαττωματικά φύλλα (φύλλα άλλων διαστάσεων ή άλλης κατηγορίας χαρτιού).</t>
  </si>
  <si>
    <t xml:space="preserve">ΠΟΣOΤΗΤΑ  </t>
  </si>
  <si>
    <t xml:space="preserve">ΠΟΣΟΤΗΤΑ  </t>
  </si>
  <si>
    <t>ΗΜΕΡΟΜΗΝΙΑ-ΥΠΟΓΡΑΦΗ -ΣΦΡΑΓΙΔΑ</t>
  </si>
  <si>
    <t>ΕΠΩΝΥΜΙΑ</t>
  </si>
  <si>
    <t>ΔΙΕΥΘΥΝΣΗ, Τ.Κ., ΠΟΛΗ ΕΔΡΑΣ</t>
  </si>
  <si>
    <t>ΤΗΛΕΦΩΝΟ/ΦΑΞ/EMAIL</t>
  </si>
  <si>
    <t>Α.Φ.Μ. / ΔΟΥ</t>
  </si>
  <si>
    <t>ΝΟΜΙΜΟΣ ΕΚΠΡΟΣΩΠΟΣ</t>
  </si>
  <si>
    <t>Α.Δ.Τ. (Νόμιμου Εκπροσώπου)</t>
  </si>
  <si>
    <t>Υπεύθυνος Επικοινωνίας</t>
  </si>
  <si>
    <t>ΟΙΚΟΝΟΜΙΚΗ ΠΡΟΣΦΟΡΑ</t>
  </si>
  <si>
    <t>ΣΦΡΑΓΙΔΑ ΗΜΕΡΟΜΗΝΙΑ ΥΠΟΓΡΑΦΗ</t>
  </si>
  <si>
    <t>ΓΙΑ ΤΗΝ ΟΜΑΔΑ Α : «ΓΝΗΣΙΑ αναλώσιμα υλικά για φωτοτυπικά μηχανήματα, πολυμηχανήματα, εκτυπωτές και Fax»</t>
  </si>
  <si>
    <t>ΓΙΑ ΤΗΝ ΟΜΑΔΑ Β : «ΣΥΜΒΑΤΑ-ΑΝΑΚΑΤΑΣΚΕΥΑΣΜΕΝΑ-ΙΣΟΔΥΝΑΜΑ αναλώσιμα υλικά για φωτοτυπικά μηχανήματα, πολυμηχανήματα, εκτυπωτές και Fax» .</t>
  </si>
  <si>
    <t xml:space="preserve">ΓΙΑ ΤΗΝ ΟΜΑΔΑ Γ : «Είδη Γραφικής Ύλης» </t>
  </si>
  <si>
    <t xml:space="preserve">ΓΙΑ ΤΗΝ ΟΜΑΔΑ Δ : «Φωτοαντιγραφικό Χαρτί»  </t>
  </si>
  <si>
    <t xml:space="preserve">ΣΥΝΟΛΟ ΧΩΡΙΣ ΦΠΑ
Ολογράφως και αριθμητικά 
</t>
  </si>
  <si>
    <t xml:space="preserve">ΣΥΝΟΛΟ ΧΩΡΙΣ ΦΠΑ Ολογράφως και αριθμητικά </t>
  </si>
  <si>
    <t xml:space="preserve">ΦΠΑ 24% Ολογράφως και αριθμητικά </t>
  </si>
  <si>
    <t xml:space="preserve">ΣΥΝΟΛΟ ΜΕ ΦΠΑ Ολογράφως και αριθμητικά </t>
  </si>
  <si>
    <t xml:space="preserve">ΣΥΝΟΛΟ Ολογράφως και αριθμητικά </t>
  </si>
  <si>
    <t xml:space="preserve">ΣΥΝΟΛΟ  ΧΩΡΙΣ ΦΠΑ  Ολογράφως και αριθμητικά </t>
  </si>
</sst>
</file>

<file path=xl/styles.xml><?xml version="1.0" encoding="utf-8"?>
<styleSheet xmlns="http://schemas.openxmlformats.org/spreadsheetml/2006/main">
  <numFmts count="1">
    <numFmt numFmtId="164" formatCode="#,##0.00\ &quot;€&quot;"/>
  </numFmts>
  <fonts count="30">
    <font>
      <sz val="11"/>
      <color theme="1"/>
      <name val="Calibri"/>
      <family val="2"/>
      <charset val="161"/>
      <scheme val="minor"/>
    </font>
    <font>
      <b/>
      <sz val="11"/>
      <color theme="1"/>
      <name val="Calibri"/>
      <family val="2"/>
      <charset val="161"/>
      <scheme val="minor"/>
    </font>
    <font>
      <u/>
      <sz val="11"/>
      <color theme="10"/>
      <name val="Calibri"/>
      <family val="2"/>
      <charset val="161"/>
    </font>
    <font>
      <sz val="10"/>
      <color theme="1"/>
      <name val="Calibri"/>
      <family val="2"/>
      <charset val="161"/>
      <scheme val="minor"/>
    </font>
    <font>
      <sz val="9"/>
      <color theme="1"/>
      <name val="Calibri"/>
      <family val="2"/>
      <charset val="161"/>
      <scheme val="minor"/>
    </font>
    <font>
      <b/>
      <sz val="10"/>
      <color theme="1"/>
      <name val="Calibri"/>
      <family val="2"/>
      <charset val="161"/>
      <scheme val="minor"/>
    </font>
    <font>
      <b/>
      <sz val="9"/>
      <color theme="1"/>
      <name val="Calibri"/>
      <family val="2"/>
      <charset val="161"/>
      <scheme val="minor"/>
    </font>
    <font>
      <sz val="11"/>
      <color rgb="FF000000"/>
      <name val="Calibri"/>
      <family val="2"/>
      <charset val="161"/>
      <scheme val="minor"/>
    </font>
    <font>
      <sz val="11"/>
      <color rgb="FFFF0000"/>
      <name val="Calibri"/>
      <family val="2"/>
      <charset val="161"/>
      <scheme val="minor"/>
    </font>
    <font>
      <b/>
      <sz val="10"/>
      <name val="Calibri"/>
      <family val="2"/>
      <charset val="161"/>
      <scheme val="minor"/>
    </font>
    <font>
      <sz val="10"/>
      <name val="Calibri"/>
      <family val="2"/>
      <charset val="161"/>
      <scheme val="minor"/>
    </font>
    <font>
      <sz val="11"/>
      <name val="Calibri"/>
      <family val="2"/>
      <charset val="161"/>
      <scheme val="minor"/>
    </font>
    <font>
      <sz val="11"/>
      <color rgb="FF00B050"/>
      <name val="Calibri"/>
      <family val="2"/>
      <charset val="161"/>
      <scheme val="minor"/>
    </font>
    <font>
      <sz val="11"/>
      <name val="Calibri"/>
      <family val="2"/>
      <charset val="161"/>
    </font>
    <font>
      <vertAlign val="superscript"/>
      <sz val="10"/>
      <color theme="1"/>
      <name val="Calibri"/>
      <family val="2"/>
      <charset val="161"/>
      <scheme val="minor"/>
    </font>
    <font>
      <b/>
      <u/>
      <sz val="13"/>
      <color theme="1"/>
      <name val="Calibri"/>
      <family val="2"/>
      <charset val="161"/>
    </font>
    <font>
      <b/>
      <sz val="12"/>
      <color theme="1"/>
      <name val="Calibri"/>
      <family val="2"/>
      <charset val="161"/>
    </font>
    <font>
      <b/>
      <sz val="7"/>
      <color theme="1"/>
      <name val="Times New Roman"/>
      <family val="1"/>
      <charset val="161"/>
    </font>
    <font>
      <sz val="12"/>
      <color theme="1"/>
      <name val="Calibri"/>
      <family val="2"/>
      <charset val="161"/>
    </font>
    <font>
      <u/>
      <sz val="12"/>
      <color theme="1"/>
      <name val="Calibri"/>
      <family val="2"/>
      <charset val="161"/>
    </font>
    <font>
      <sz val="12"/>
      <color rgb="FF000000"/>
      <name val="Calibri"/>
      <family val="2"/>
      <charset val="161"/>
    </font>
    <font>
      <sz val="7"/>
      <color rgb="FF000000"/>
      <name val="Times New Roman"/>
      <family val="1"/>
      <charset val="161"/>
    </font>
    <font>
      <sz val="7"/>
      <color theme="1"/>
      <name val="Times New Roman"/>
      <family val="1"/>
      <charset val="161"/>
    </font>
    <font>
      <sz val="12"/>
      <color theme="1"/>
      <name val="Calibri"/>
      <family val="2"/>
      <charset val="161"/>
      <scheme val="minor"/>
    </font>
    <font>
      <b/>
      <sz val="12"/>
      <name val="Times New Roman"/>
      <family val="1"/>
      <charset val="161"/>
    </font>
    <font>
      <b/>
      <sz val="12"/>
      <name val="Calibri"/>
      <family val="2"/>
      <charset val="161"/>
    </font>
    <font>
      <sz val="12"/>
      <name val="Times New Roman"/>
      <family val="1"/>
      <charset val="161"/>
    </font>
    <font>
      <b/>
      <sz val="9"/>
      <name val="Calibri"/>
      <family val="2"/>
      <charset val="161"/>
    </font>
    <font>
      <sz val="9"/>
      <name val="Calibri"/>
      <family val="2"/>
      <charset val="161"/>
    </font>
    <font>
      <b/>
      <sz val="11"/>
      <name val="Calibri"/>
      <family val="2"/>
      <charset val="161"/>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94">
    <xf numFmtId="0" fontId="0" fillId="0" borderId="0" xfId="0"/>
    <xf numFmtId="0" fontId="0" fillId="0" borderId="1" xfId="0" applyBorder="1"/>
    <xf numFmtId="0" fontId="1" fillId="2" borderId="1" xfId="0" applyFont="1" applyFill="1" applyBorder="1" applyAlignment="1">
      <alignment horizontal="center" vertical="center" wrapText="1"/>
    </xf>
    <xf numFmtId="0" fontId="0" fillId="2" borderId="0" xfId="0" applyFont="1" applyFill="1"/>
    <xf numFmtId="0" fontId="0" fillId="2" borderId="1" xfId="0" applyFont="1" applyFill="1" applyBorder="1" applyAlignment="1">
      <alignment horizontal="center" vertical="center"/>
    </xf>
    <xf numFmtId="0" fontId="0" fillId="2" borderId="0" xfId="0" applyFont="1" applyFill="1" applyAlignment="1">
      <alignment horizontal="center"/>
    </xf>
    <xf numFmtId="0" fontId="0" fillId="2" borderId="1" xfId="0" applyFont="1" applyFill="1" applyBorder="1"/>
    <xf numFmtId="0" fontId="0" fillId="2" borderId="1" xfId="0" applyFill="1" applyBorder="1" applyAlignment="1">
      <alignment horizontal="center" vertical="center" wrapText="1"/>
    </xf>
    <xf numFmtId="0" fontId="7" fillId="3" borderId="1" xfId="0" applyFont="1" applyFill="1" applyBorder="1" applyAlignment="1">
      <alignment horizontal="center" vertical="center"/>
    </xf>
    <xf numFmtId="0" fontId="0" fillId="2" borderId="0" xfId="0" applyFont="1" applyFill="1" applyAlignment="1">
      <alignment horizontal="center" vertical="center"/>
    </xf>
    <xf numFmtId="0" fontId="6" fillId="2" borderId="1" xfId="0" applyFont="1" applyFill="1" applyBorder="1" applyAlignment="1">
      <alignment horizontal="center" vertical="center" wrapText="1"/>
    </xf>
    <xf numFmtId="3" fontId="0"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8" fillId="2" borderId="1" xfId="0" applyFont="1" applyFill="1" applyBorder="1"/>
    <xf numFmtId="0" fontId="0" fillId="2" borderId="1" xfId="0" applyFont="1" applyFill="1" applyBorder="1" applyAlignment="1">
      <alignment horizontal="center"/>
    </xf>
    <xf numFmtId="0" fontId="0" fillId="2" borderId="5" xfId="0" applyFill="1" applyBorder="1" applyAlignment="1">
      <alignment wrapText="1"/>
    </xf>
    <xf numFmtId="0" fontId="4" fillId="2" borderId="0" xfId="0" applyFont="1" applyFill="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left" wrapText="1"/>
    </xf>
    <xf numFmtId="164" fontId="10" fillId="0" borderId="1" xfId="0" applyNumberFormat="1" applyFont="1" applyFill="1" applyBorder="1" applyAlignment="1">
      <alignment wrapText="1"/>
    </xf>
    <xf numFmtId="0"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2" borderId="1" xfId="0" applyFont="1" applyFill="1" applyBorder="1" applyAlignment="1">
      <alignment horizontal="center"/>
    </xf>
    <xf numFmtId="0" fontId="9" fillId="0" borderId="1" xfId="0" applyFont="1" applyFill="1" applyBorder="1" applyAlignment="1">
      <alignment horizontal="center" wrapText="1"/>
    </xf>
    <xf numFmtId="0" fontId="1" fillId="2" borderId="1" xfId="0" applyFont="1" applyFill="1" applyBorder="1" applyAlignment="1">
      <alignment horizontal="center" wrapText="1"/>
    </xf>
    <xf numFmtId="3" fontId="0" fillId="2" borderId="1" xfId="0" applyNumberFormat="1"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xf numFmtId="0" fontId="12" fillId="2" borderId="0" xfId="0" applyFont="1" applyFill="1"/>
    <xf numFmtId="0" fontId="1" fillId="0" borderId="1" xfId="0" applyFont="1" applyBorder="1" applyAlignment="1">
      <alignment horizontal="center"/>
    </xf>
    <xf numFmtId="0" fontId="11" fillId="0" borderId="1" xfId="0" applyFont="1" applyFill="1" applyBorder="1" applyAlignment="1">
      <alignment horizontal="center"/>
    </xf>
    <xf numFmtId="0" fontId="6" fillId="2" borderId="1" xfId="0" applyFont="1" applyFill="1" applyBorder="1" applyAlignment="1">
      <alignment horizontal="center" wrapText="1"/>
    </xf>
    <xf numFmtId="164" fontId="3" fillId="0" borderId="1" xfId="0" applyNumberFormat="1" applyFont="1" applyFill="1" applyBorder="1" applyAlignment="1">
      <alignment wrapText="1"/>
    </xf>
    <xf numFmtId="4" fontId="6" fillId="2" borderId="1" xfId="0" applyNumberFormat="1" applyFont="1" applyFill="1" applyBorder="1" applyAlignment="1">
      <alignment horizontal="center" vertical="center" wrapText="1"/>
    </xf>
    <xf numFmtId="4" fontId="0" fillId="2" borderId="0" xfId="0" applyNumberFormat="1" applyFont="1" applyFill="1"/>
    <xf numFmtId="4" fontId="4" fillId="2" borderId="0" xfId="0" applyNumberFormat="1" applyFont="1" applyFill="1"/>
    <xf numFmtId="0" fontId="10" fillId="0"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xf>
    <xf numFmtId="164" fontId="0" fillId="2"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164" fontId="1" fillId="2" borderId="1" xfId="0" applyNumberFormat="1" applyFont="1" applyFill="1" applyBorder="1"/>
    <xf numFmtId="0" fontId="0" fillId="2" borderId="1" xfId="0" applyFont="1" applyFill="1" applyBorder="1" applyAlignment="1">
      <alignment horizontal="center" vertical="center" wrapText="1"/>
    </xf>
    <xf numFmtId="0" fontId="13" fillId="2" borderId="1" xfId="1" applyFont="1" applyFill="1" applyBorder="1" applyAlignment="1" applyProtection="1">
      <alignment horizontal="center" vertical="center" wrapText="1"/>
    </xf>
    <xf numFmtId="0" fontId="0" fillId="2" borderId="0" xfId="0" applyFont="1" applyFill="1" applyAlignment="1">
      <alignment horizontal="center" vertical="center" wrapText="1"/>
    </xf>
    <xf numFmtId="0" fontId="4" fillId="2" borderId="1" xfId="0" applyFont="1" applyFill="1" applyBorder="1" applyAlignment="1">
      <alignment horizontal="center" wrapText="1"/>
    </xf>
    <xf numFmtId="0" fontId="0" fillId="2" borderId="1" xfId="0" applyFill="1" applyBorder="1" applyAlignment="1">
      <alignment horizontal="center" wrapText="1"/>
    </xf>
    <xf numFmtId="0" fontId="0" fillId="2" borderId="0" xfId="0" applyFont="1" applyFill="1" applyAlignment="1">
      <alignment horizontal="center" wrapText="1"/>
    </xf>
    <xf numFmtId="0" fontId="4" fillId="2" borderId="0" xfId="0" applyFont="1" applyFill="1" applyAlignment="1">
      <alignment horizontal="center" wrapText="1"/>
    </xf>
    <xf numFmtId="164" fontId="5" fillId="2" borderId="1" xfId="0" applyNumberFormat="1" applyFont="1" applyFill="1" applyBorder="1" applyAlignment="1">
      <alignment horizontal="center" vertical="center"/>
    </xf>
    <xf numFmtId="164" fontId="5" fillId="2" borderId="1" xfId="0" applyNumberFormat="1" applyFont="1" applyFill="1" applyBorder="1" applyAlignment="1">
      <alignment horizontal="left" vertical="center"/>
    </xf>
    <xf numFmtId="0" fontId="4" fillId="2" borderId="1" xfId="0" applyFont="1" applyFill="1" applyBorder="1" applyAlignment="1">
      <alignment horizontal="left" vertical="center"/>
    </xf>
    <xf numFmtId="3" fontId="11"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11" fillId="0" borderId="0" xfId="0" applyFont="1" applyFill="1" applyBorder="1" applyAlignment="1">
      <alignment horizontal="center"/>
    </xf>
    <xf numFmtId="164" fontId="3" fillId="0" borderId="0" xfId="0" applyNumberFormat="1" applyFont="1" applyFill="1" applyBorder="1" applyAlignment="1">
      <alignment wrapText="1"/>
    </xf>
    <xf numFmtId="0" fontId="10" fillId="0" borderId="0" xfId="0" applyFont="1" applyFill="1" applyBorder="1" applyAlignment="1">
      <alignment wrapText="1"/>
    </xf>
    <xf numFmtId="0" fontId="3" fillId="0" borderId="0" xfId="0" applyFont="1" applyFill="1" applyBorder="1" applyAlignment="1">
      <alignment wrapText="1"/>
    </xf>
    <xf numFmtId="0" fontId="5" fillId="0" borderId="0" xfId="0" applyFont="1" applyFill="1" applyBorder="1" applyAlignment="1">
      <alignment horizontal="center" vertical="center" wrapText="1"/>
    </xf>
    <xf numFmtId="0" fontId="0" fillId="0" borderId="0" xfId="0" applyFill="1" applyBorder="1" applyAlignment="1">
      <alignment wrapText="1"/>
    </xf>
    <xf numFmtId="0" fontId="3" fillId="0" borderId="0" xfId="0" applyNumberFormat="1" applyFont="1" applyFill="1" applyBorder="1" applyAlignment="1">
      <alignment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wrapText="1"/>
    </xf>
    <xf numFmtId="0" fontId="10" fillId="0" borderId="1" xfId="0" applyNumberFormat="1" applyFont="1" applyFill="1" applyBorder="1" applyAlignment="1">
      <alignment wrapText="1"/>
    </xf>
    <xf numFmtId="0" fontId="3" fillId="0" borderId="1" xfId="0" applyFont="1" applyFill="1" applyBorder="1" applyAlignment="1">
      <alignment horizontal="left" vertical="center" wrapText="1"/>
    </xf>
    <xf numFmtId="0" fontId="3" fillId="0" borderId="1" xfId="0" applyFont="1" applyFill="1" applyBorder="1" applyAlignment="1">
      <alignment wrapText="1"/>
    </xf>
    <xf numFmtId="0" fontId="5" fillId="0" borderId="1" xfId="0" applyFont="1" applyFill="1" applyBorder="1" applyAlignment="1">
      <alignment horizontal="center" vertical="center" wrapText="1"/>
    </xf>
    <xf numFmtId="0" fontId="0" fillId="0" borderId="1" xfId="0" applyFill="1" applyBorder="1" applyAlignment="1">
      <alignment wrapText="1"/>
    </xf>
    <xf numFmtId="0" fontId="3" fillId="0" borderId="1" xfId="0" applyNumberFormat="1" applyFont="1" applyFill="1" applyBorder="1" applyAlignment="1">
      <alignment wrapText="1"/>
    </xf>
    <xf numFmtId="0" fontId="3" fillId="0" borderId="1" xfId="0" applyNumberFormat="1" applyFont="1" applyFill="1" applyBorder="1" applyAlignment="1">
      <alignment horizontal="center" vertical="center" wrapText="1"/>
    </xf>
    <xf numFmtId="0" fontId="10" fillId="0" borderId="1" xfId="1" applyFont="1" applyFill="1" applyBorder="1" applyAlignment="1" applyProtection="1">
      <alignment horizontal="left" wrapText="1"/>
    </xf>
    <xf numFmtId="0" fontId="10" fillId="0" borderId="1" xfId="0" applyFont="1" applyFill="1" applyBorder="1" applyAlignment="1">
      <alignment wrapText="1"/>
    </xf>
    <xf numFmtId="0" fontId="0" fillId="0" borderId="1" xfId="0" applyFill="1" applyBorder="1" applyAlignment="1">
      <alignment horizontal="left" vertical="center" wrapText="1"/>
    </xf>
    <xf numFmtId="0" fontId="0" fillId="0" borderId="1" xfId="0"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wrapText="1"/>
    </xf>
    <xf numFmtId="164" fontId="5" fillId="0" borderId="5" xfId="0" applyNumberFormat="1" applyFont="1" applyFill="1" applyBorder="1" applyAlignment="1">
      <alignment horizontal="right" wrapText="1"/>
    </xf>
    <xf numFmtId="0" fontId="5" fillId="0" borderId="9" xfId="0" applyFont="1" applyFill="1" applyBorder="1" applyAlignment="1">
      <alignment horizontal="right" vertical="center" wrapText="1"/>
    </xf>
    <xf numFmtId="0" fontId="1" fillId="0" borderId="9" xfId="0" applyFont="1" applyFill="1" applyBorder="1" applyAlignment="1">
      <alignment horizontal="right" wrapText="1"/>
    </xf>
    <xf numFmtId="0" fontId="5" fillId="0" borderId="9" xfId="0" applyFont="1" applyFill="1" applyBorder="1" applyAlignment="1">
      <alignment horizontal="right" wrapText="1"/>
    </xf>
    <xf numFmtId="0" fontId="5" fillId="0" borderId="9" xfId="0" applyNumberFormat="1" applyFont="1" applyFill="1" applyBorder="1" applyAlignment="1">
      <alignment horizontal="right" wrapText="1"/>
    </xf>
    <xf numFmtId="164" fontId="5" fillId="0" borderId="7" xfId="0" applyNumberFormat="1" applyFont="1" applyFill="1" applyBorder="1" applyAlignment="1">
      <alignment horizontal="right" wrapText="1"/>
    </xf>
    <xf numFmtId="0" fontId="5" fillId="0" borderId="4" xfId="0" applyFont="1" applyBorder="1"/>
    <xf numFmtId="0" fontId="5" fillId="0" borderId="3" xfId="0" applyFont="1" applyBorder="1" applyAlignment="1">
      <alignment wrapText="1"/>
    </xf>
    <xf numFmtId="0" fontId="5" fillId="0" borderId="8" xfId="0" applyFont="1" applyBorder="1" applyAlignment="1">
      <alignment wrapText="1"/>
    </xf>
    <xf numFmtId="0" fontId="5" fillId="0" borderId="6" xfId="0" applyFont="1" applyBorder="1" applyAlignment="1">
      <alignment wrapText="1"/>
    </xf>
    <xf numFmtId="0" fontId="3" fillId="0" borderId="2" xfId="0" applyFont="1" applyBorder="1"/>
    <xf numFmtId="0" fontId="3" fillId="0" borderId="2" xfId="0" applyFont="1" applyBorder="1" applyAlignment="1">
      <alignment wrapText="1"/>
    </xf>
    <xf numFmtId="0" fontId="3" fillId="0" borderId="1" xfId="0" applyFont="1" applyBorder="1"/>
    <xf numFmtId="164" fontId="3" fillId="0" borderId="1" xfId="0" applyNumberFormat="1" applyFont="1" applyBorder="1"/>
    <xf numFmtId="0" fontId="3" fillId="0" borderId="1" xfId="0" applyFont="1" applyBorder="1" applyAlignment="1">
      <alignment wrapText="1"/>
    </xf>
    <xf numFmtId="0" fontId="3" fillId="0" borderId="0" xfId="0" applyFont="1"/>
    <xf numFmtId="164" fontId="5" fillId="0" borderId="1" xfId="0" applyNumberFormat="1" applyFont="1" applyBorder="1"/>
    <xf numFmtId="164" fontId="5" fillId="0" borderId="1" xfId="0" applyNumberFormat="1" applyFont="1" applyBorder="1" applyAlignment="1">
      <alignment wrapText="1"/>
    </xf>
    <xf numFmtId="0" fontId="16" fillId="0" borderId="1" xfId="0" applyFont="1" applyBorder="1" applyAlignment="1">
      <alignment horizontal="center"/>
    </xf>
    <xf numFmtId="0" fontId="16" fillId="0" borderId="1" xfId="0" applyFont="1" applyBorder="1" applyAlignment="1">
      <alignment horizontal="justify"/>
    </xf>
    <xf numFmtId="0" fontId="0" fillId="0" borderId="1" xfId="0" applyBorder="1" applyAlignment="1">
      <alignment horizontal="center"/>
    </xf>
    <xf numFmtId="0" fontId="20" fillId="0" borderId="1" xfId="0" applyFont="1" applyBorder="1" applyAlignment="1">
      <alignment horizontal="justify"/>
    </xf>
    <xf numFmtId="0" fontId="18" fillId="0" borderId="1" xfId="0" applyFont="1" applyBorder="1" applyAlignment="1">
      <alignment horizontal="justify"/>
    </xf>
    <xf numFmtId="0" fontId="23" fillId="0" borderId="1" xfId="0" applyFont="1" applyBorder="1" applyAlignment="1">
      <alignment wrapText="1"/>
    </xf>
    <xf numFmtId="0" fontId="23" fillId="0" borderId="1" xfId="0" applyFont="1" applyBorder="1" applyAlignment="1">
      <alignment horizontal="justify" wrapText="1"/>
    </xf>
    <xf numFmtId="0" fontId="16" fillId="0" borderId="0" xfId="0" applyFont="1" applyFill="1" applyBorder="1" applyAlignment="1">
      <alignment horizontal="center"/>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164" fontId="9" fillId="0" borderId="2" xfId="0" applyNumberFormat="1" applyFont="1" applyFill="1" applyBorder="1" applyAlignment="1">
      <alignment horizontal="center" vertical="center" wrapText="1"/>
    </xf>
    <xf numFmtId="0" fontId="11" fillId="0" borderId="0" xfId="0" applyFont="1" applyBorder="1" applyAlignment="1">
      <alignment horizontal="center"/>
    </xf>
    <xf numFmtId="0" fontId="11" fillId="0" borderId="1" xfId="0" applyFont="1" applyBorder="1" applyAlignment="1">
      <alignment horizontal="center"/>
    </xf>
    <xf numFmtId="0" fontId="11" fillId="0" borderId="1" xfId="0" applyFont="1" applyFill="1" applyBorder="1" applyAlignment="1">
      <alignment horizontal="center" wrapText="1"/>
    </xf>
    <xf numFmtId="0" fontId="11" fillId="0" borderId="1" xfId="0" applyFont="1" applyBorder="1" applyAlignment="1">
      <alignment horizontal="center" wrapText="1"/>
    </xf>
    <xf numFmtId="0" fontId="11" fillId="2" borderId="20" xfId="0" applyFont="1" applyFill="1" applyBorder="1" applyAlignment="1">
      <alignment horizontal="center"/>
    </xf>
    <xf numFmtId="0" fontId="11" fillId="2" borderId="21" xfId="0" applyFont="1" applyFill="1" applyBorder="1" applyAlignment="1">
      <alignment horizontal="center"/>
    </xf>
    <xf numFmtId="0" fontId="29" fillId="2" borderId="21" xfId="0" applyFont="1" applyFill="1" applyBorder="1" applyAlignment="1">
      <alignment horizontal="center" vertical="center" wrapText="1"/>
    </xf>
    <xf numFmtId="0" fontId="29" fillId="0" borderId="21" xfId="0" applyFont="1" applyFill="1" applyBorder="1" applyAlignment="1">
      <alignment horizontal="center" vertical="center" wrapText="1"/>
    </xf>
    <xf numFmtId="164" fontId="29" fillId="2" borderId="21" xfId="0" applyNumberFormat="1" applyFont="1" applyFill="1" applyBorder="1" applyAlignment="1">
      <alignment horizontal="center" vertical="center" wrapText="1"/>
    </xf>
    <xf numFmtId="0" fontId="29" fillId="2" borderId="22" xfId="0" applyFont="1" applyFill="1" applyBorder="1" applyAlignment="1">
      <alignment horizontal="center" vertical="center" wrapText="1"/>
    </xf>
    <xf numFmtId="0" fontId="11" fillId="2" borderId="0" xfId="0" applyFont="1" applyFill="1" applyBorder="1" applyAlignment="1">
      <alignment horizontal="center"/>
    </xf>
    <xf numFmtId="0" fontId="11" fillId="2" borderId="2" xfId="0" applyFont="1" applyFill="1" applyBorder="1" applyAlignment="1">
      <alignment horizontal="center"/>
    </xf>
    <xf numFmtId="0" fontId="11" fillId="2" borderId="2" xfId="0" applyFont="1" applyFill="1" applyBorder="1" applyAlignment="1">
      <alignment horizontal="center" vertical="center"/>
    </xf>
    <xf numFmtId="0" fontId="11" fillId="0" borderId="2" xfId="0"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164" fontId="11" fillId="2" borderId="2" xfId="0" applyNumberFormat="1" applyFont="1" applyFill="1" applyBorder="1" applyAlignment="1">
      <alignment horizontal="center" vertical="center" wrapText="1"/>
    </xf>
    <xf numFmtId="4" fontId="11" fillId="0" borderId="2" xfId="0" applyNumberFormat="1" applyFont="1" applyFill="1" applyBorder="1" applyAlignment="1">
      <alignment horizontal="center"/>
    </xf>
    <xf numFmtId="0" fontId="11" fillId="2" borderId="1" xfId="0" applyFont="1" applyFill="1" applyBorder="1" applyAlignment="1">
      <alignment horizontal="center" vertical="center"/>
    </xf>
    <xf numFmtId="3" fontId="11" fillId="2"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xf>
    <xf numFmtId="0" fontId="11" fillId="2" borderId="1" xfId="0" applyFont="1" applyFill="1" applyBorder="1" applyAlignment="1">
      <alignment horizontal="center" wrapText="1"/>
    </xf>
    <xf numFmtId="0" fontId="11" fillId="0" borderId="1" xfId="0" applyFont="1" applyFill="1" applyBorder="1" applyAlignment="1">
      <alignment horizontal="center" vertical="center"/>
    </xf>
    <xf numFmtId="0" fontId="11" fillId="2" borderId="1" xfId="0"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1" fillId="0" borderId="1" xfId="0" applyNumberFormat="1" applyFont="1" applyBorder="1" applyAlignment="1">
      <alignment horizontal="center" wrapText="1"/>
    </xf>
    <xf numFmtId="0" fontId="11" fillId="0" borderId="0" xfId="0" applyFont="1" applyFill="1" applyBorder="1" applyAlignment="1">
      <alignment horizontal="center" wrapText="1"/>
    </xf>
    <xf numFmtId="0" fontId="11" fillId="0" borderId="0" xfId="0" applyFont="1" applyBorder="1" applyAlignment="1">
      <alignment horizontal="center" wrapText="1"/>
    </xf>
    <xf numFmtId="0" fontId="13" fillId="0" borderId="0" xfId="0" applyFont="1" applyAlignment="1">
      <alignment horizontal="left" indent="3"/>
    </xf>
    <xf numFmtId="164" fontId="11" fillId="0" borderId="0" xfId="0" applyNumberFormat="1" applyFont="1" applyBorder="1" applyAlignment="1">
      <alignment horizontal="center" wrapText="1"/>
    </xf>
    <xf numFmtId="4" fontId="11" fillId="0" borderId="0" xfId="0" applyNumberFormat="1" applyFont="1" applyBorder="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0" fontId="24" fillId="0" borderId="15" xfId="0" applyFont="1" applyBorder="1" applyAlignment="1">
      <alignment horizontal="center"/>
    </xf>
    <xf numFmtId="0" fontId="11" fillId="0" borderId="15" xfId="0" applyFont="1" applyBorder="1"/>
    <xf numFmtId="0" fontId="11" fillId="0" borderId="16" xfId="0" applyFont="1" applyBorder="1"/>
    <xf numFmtId="0" fontId="11" fillId="0" borderId="17" xfId="0" applyFont="1" applyBorder="1" applyAlignment="1">
      <alignment horizontal="center"/>
    </xf>
    <xf numFmtId="0" fontId="26" fillId="0" borderId="18" xfId="0" applyFont="1" applyBorder="1" applyAlignment="1">
      <alignment wrapText="1"/>
    </xf>
    <xf numFmtId="0" fontId="11" fillId="0" borderId="11" xfId="0" applyFont="1" applyBorder="1" applyAlignment="1">
      <alignment horizontal="center"/>
    </xf>
    <xf numFmtId="0" fontId="11" fillId="0" borderId="12" xfId="0" applyFont="1" applyBorder="1" applyAlignment="1">
      <alignment horizontal="center"/>
    </xf>
    <xf numFmtId="0" fontId="11" fillId="0" borderId="12" xfId="0" applyFont="1" applyFill="1" applyBorder="1" applyAlignment="1">
      <alignment horizontal="center" wrapText="1"/>
    </xf>
    <xf numFmtId="0" fontId="11" fillId="0" borderId="12" xfId="0" applyFont="1" applyBorder="1" applyAlignment="1">
      <alignment horizontal="center" wrapText="1"/>
    </xf>
    <xf numFmtId="164" fontId="11" fillId="0" borderId="12" xfId="0" applyNumberFormat="1" applyFont="1" applyBorder="1" applyAlignment="1">
      <alignment horizontal="center" wrapText="1"/>
    </xf>
    <xf numFmtId="0" fontId="11" fillId="2" borderId="12" xfId="0" applyFont="1" applyFill="1" applyBorder="1" applyAlignment="1">
      <alignment horizontal="center"/>
    </xf>
    <xf numFmtId="4" fontId="11" fillId="0" borderId="19" xfId="0" applyNumberFormat="1" applyFont="1" applyBorder="1" applyAlignment="1">
      <alignment horizontal="center"/>
    </xf>
    <xf numFmtId="0" fontId="27" fillId="0" borderId="10" xfId="0" applyFont="1" applyBorder="1" applyAlignment="1">
      <alignment wrapText="1"/>
    </xf>
    <xf numFmtId="0" fontId="26" fillId="0" borderId="23" xfId="0" applyFont="1" applyBorder="1" applyAlignment="1">
      <alignment wrapText="1"/>
    </xf>
    <xf numFmtId="0" fontId="11" fillId="0" borderId="16"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1" fillId="0" borderId="13" xfId="0" applyFont="1" applyBorder="1" applyAlignment="1">
      <alignment horizontal="center"/>
    </xf>
    <xf numFmtId="0" fontId="11" fillId="0" borderId="23" xfId="0" applyFont="1" applyBorder="1" applyAlignment="1">
      <alignment horizontal="center"/>
    </xf>
    <xf numFmtId="0" fontId="11" fillId="2" borderId="19" xfId="0" applyFont="1" applyFill="1" applyBorder="1" applyAlignment="1">
      <alignment horizontal="center"/>
    </xf>
    <xf numFmtId="0" fontId="25" fillId="0" borderId="10" xfId="0" applyFont="1" applyBorder="1" applyAlignment="1">
      <alignment wrapText="1"/>
    </xf>
    <xf numFmtId="0" fontId="25" fillId="0" borderId="13" xfId="0" applyFont="1" applyBorder="1" applyAlignment="1">
      <alignment wrapText="1"/>
    </xf>
    <xf numFmtId="0" fontId="28" fillId="0" borderId="13" xfId="0" applyFont="1" applyBorder="1" applyAlignment="1">
      <alignment horizontal="center"/>
    </xf>
    <xf numFmtId="0" fontId="11" fillId="0" borderId="1" xfId="0" applyFont="1" applyBorder="1" applyAlignment="1">
      <alignment horizontal="center" vertical="center"/>
    </xf>
    <xf numFmtId="0" fontId="11" fillId="2" borderId="1" xfId="0" applyFont="1" applyFill="1" applyBorder="1" applyAlignment="1">
      <alignment horizontal="center" vertical="center"/>
    </xf>
    <xf numFmtId="0" fontId="25" fillId="0" borderId="10" xfId="0" applyFont="1" applyBorder="1" applyAlignment="1">
      <alignment horizontal="center" wrapText="1"/>
    </xf>
    <xf numFmtId="0" fontId="25" fillId="0" borderId="13" xfId="0" applyFont="1" applyBorder="1" applyAlignment="1">
      <alignment horizontal="center" wrapText="1"/>
    </xf>
    <xf numFmtId="0" fontId="25" fillId="0" borderId="23" xfId="0" applyFont="1" applyBorder="1" applyAlignment="1">
      <alignment horizontal="center" wrapText="1"/>
    </xf>
    <xf numFmtId="0" fontId="10"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8" fillId="0" borderId="23" xfId="0" applyFont="1" applyBorder="1" applyAlignment="1">
      <alignment horizontal="center"/>
    </xf>
    <xf numFmtId="0" fontId="25" fillId="0" borderId="0" xfId="0" applyFont="1" applyBorder="1" applyAlignment="1">
      <alignment wrapText="1"/>
    </xf>
    <xf numFmtId="0" fontId="25" fillId="0" borderId="18" xfId="0" applyFont="1" applyBorder="1" applyAlignment="1">
      <alignment wrapText="1"/>
    </xf>
    <xf numFmtId="0" fontId="25" fillId="0" borderId="23" xfId="0" applyFont="1" applyBorder="1" applyAlignment="1">
      <alignment wrapText="1"/>
    </xf>
    <xf numFmtId="0" fontId="15" fillId="0" borderId="5" xfId="0" applyFont="1" applyBorder="1" applyAlignment="1">
      <alignment horizontal="center"/>
    </xf>
    <xf numFmtId="0" fontId="15" fillId="0" borderId="9" xfId="0" applyFont="1" applyBorder="1" applyAlignment="1">
      <alignment horizontal="center"/>
    </xf>
    <xf numFmtId="0" fontId="15" fillId="0" borderId="7" xfId="0" applyFont="1" applyBorder="1" applyAlignment="1">
      <alignment horizontal="center"/>
    </xf>
    <xf numFmtId="0" fontId="16" fillId="0" borderId="5" xfId="0" applyFont="1" applyBorder="1" applyAlignment="1">
      <alignment horizontal="center" wrapText="1"/>
    </xf>
    <xf numFmtId="0" fontId="16" fillId="0" borderId="9" xfId="0" applyFont="1" applyBorder="1" applyAlignment="1">
      <alignment horizontal="center" wrapText="1"/>
    </xf>
    <xf numFmtId="0" fontId="16" fillId="0" borderId="7" xfId="0" applyFont="1" applyBorder="1" applyAlignment="1">
      <alignment horizontal="center" wrapText="1"/>
    </xf>
    <xf numFmtId="0" fontId="11" fillId="0" borderId="24" xfId="0" applyFont="1" applyFill="1" applyBorder="1" applyAlignment="1">
      <alignment horizontal="center" wrapText="1"/>
    </xf>
    <xf numFmtId="0" fontId="11" fillId="0" borderId="24" xfId="0" applyFont="1" applyBorder="1" applyAlignment="1">
      <alignment horizontal="center" wrapText="1"/>
    </xf>
    <xf numFmtId="164" fontId="11" fillId="2" borderId="24" xfId="0" applyNumberFormat="1" applyFont="1" applyFill="1" applyBorder="1" applyAlignment="1">
      <alignment horizontal="center" vertical="center" wrapText="1"/>
    </xf>
    <xf numFmtId="0" fontId="11" fillId="2" borderId="24" xfId="0" applyFont="1" applyFill="1" applyBorder="1" applyAlignment="1">
      <alignment horizontal="center"/>
    </xf>
    <xf numFmtId="4" fontId="11" fillId="0" borderId="24" xfId="0" applyNumberFormat="1" applyFont="1" applyFill="1" applyBorder="1" applyAlignment="1">
      <alignment horizontal="center"/>
    </xf>
    <xf numFmtId="0" fontId="11" fillId="2" borderId="0" xfId="0" applyFont="1" applyFill="1" applyBorder="1" applyAlignment="1">
      <alignment horizontal="right"/>
    </xf>
    <xf numFmtId="0" fontId="11" fillId="0" borderId="25" xfId="0" applyFont="1" applyBorder="1" applyAlignment="1">
      <alignment horizontal="center" wrapText="1"/>
    </xf>
    <xf numFmtId="164" fontId="11" fillId="0" borderId="26" xfId="0" applyNumberFormat="1" applyFont="1" applyBorder="1" applyAlignment="1">
      <alignment horizontal="center" wrapText="1"/>
    </xf>
    <xf numFmtId="0" fontId="11" fillId="2" borderId="26" xfId="0" applyFont="1" applyFill="1" applyBorder="1" applyAlignment="1">
      <alignment horizontal="right"/>
    </xf>
    <xf numFmtId="4" fontId="11" fillId="0" borderId="27" xfId="0" applyNumberFormat="1" applyFont="1" applyBorder="1" applyAlignment="1">
      <alignment horizontal="center"/>
    </xf>
    <xf numFmtId="0" fontId="11" fillId="0" borderId="28" xfId="0" applyFont="1" applyBorder="1" applyAlignment="1">
      <alignment horizontal="center" wrapText="1"/>
    </xf>
    <xf numFmtId="4" fontId="11" fillId="0" borderId="6" xfId="0" applyNumberFormat="1" applyFont="1" applyBorder="1" applyAlignment="1">
      <alignment horizontal="center"/>
    </xf>
    <xf numFmtId="4" fontId="29" fillId="0" borderId="6" xfId="0" applyNumberFormat="1" applyFont="1" applyBorder="1" applyAlignment="1">
      <alignment horizontal="center"/>
    </xf>
    <xf numFmtId="0" fontId="11" fillId="0" borderId="29" xfId="0" applyFont="1" applyBorder="1" applyAlignment="1">
      <alignment horizontal="center" wrapText="1"/>
    </xf>
    <xf numFmtId="164" fontId="11" fillId="0" borderId="30" xfId="0" applyNumberFormat="1" applyFont="1" applyBorder="1" applyAlignment="1">
      <alignment horizontal="center" wrapText="1"/>
    </xf>
    <xf numFmtId="0" fontId="11" fillId="2" borderId="30" xfId="0" applyFont="1" applyFill="1" applyBorder="1" applyAlignment="1">
      <alignment horizontal="center"/>
    </xf>
    <xf numFmtId="4" fontId="11" fillId="0" borderId="31" xfId="0" applyNumberFormat="1" applyFont="1" applyBorder="1" applyAlignment="1">
      <alignment horizontal="center"/>
    </xf>
  </cellXfs>
  <cellStyles count="2">
    <cellStyle name="Κανονικό" xfId="0" builtinId="0"/>
    <cellStyle name="Υπερ-σύνδεση" xfId="1"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artridgesave.co.uk/C4837AE.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H59"/>
  <sheetViews>
    <sheetView topLeftCell="A46" zoomScale="80" zoomScaleNormal="80" workbookViewId="0">
      <selection activeCell="E56" sqref="E56:H59"/>
    </sheetView>
  </sheetViews>
  <sheetFormatPr defaultColWidth="9.140625" defaultRowHeight="33.75" customHeight="1"/>
  <cols>
    <col min="1" max="1" width="5" style="104" customWidth="1"/>
    <col min="2" max="2" width="72.85546875" style="104" hidden="1" customWidth="1"/>
    <col min="3" max="3" width="25.7109375" style="104" customWidth="1"/>
    <col min="4" max="4" width="26.5703125" style="130" customWidth="1"/>
    <col min="5" max="5" width="9.85546875" style="131" customWidth="1"/>
    <col min="6" max="6" width="14" style="133" customWidth="1"/>
    <col min="7" max="7" width="25.7109375" style="114" customWidth="1"/>
    <col min="8" max="8" width="31.85546875" style="134" customWidth="1"/>
    <col min="9" max="16384" width="9.140625" style="104"/>
  </cols>
  <sheetData>
    <row r="1" spans="1:8" ht="33.75" customHeight="1" thickBot="1">
      <c r="A1" s="135"/>
      <c r="B1" s="136"/>
      <c r="C1" s="136"/>
      <c r="D1" s="137" t="s">
        <v>340</v>
      </c>
      <c r="E1" s="138"/>
      <c r="F1" s="138"/>
      <c r="G1" s="138"/>
      <c r="H1" s="139"/>
    </row>
    <row r="2" spans="1:8" ht="48.75" customHeight="1" thickBot="1">
      <c r="A2" s="140"/>
      <c r="C2" s="157" t="s">
        <v>342</v>
      </c>
      <c r="D2" s="158"/>
      <c r="E2" s="158"/>
      <c r="F2" s="158"/>
      <c r="G2" s="158"/>
      <c r="H2" s="150"/>
    </row>
    <row r="3" spans="1:8" ht="33.75" customHeight="1" thickBot="1">
      <c r="A3" s="140"/>
      <c r="C3" s="149" t="s">
        <v>333</v>
      </c>
      <c r="D3" s="159"/>
      <c r="E3" s="159"/>
      <c r="F3" s="159"/>
      <c r="G3" s="159"/>
      <c r="H3" s="150"/>
    </row>
    <row r="4" spans="1:8" ht="33.75" customHeight="1" thickBot="1">
      <c r="A4" s="140"/>
      <c r="C4" s="149" t="s">
        <v>334</v>
      </c>
      <c r="D4" s="159"/>
      <c r="E4" s="159"/>
      <c r="F4" s="159"/>
      <c r="G4" s="159"/>
      <c r="H4" s="150"/>
    </row>
    <row r="5" spans="1:8" ht="33.75" customHeight="1" thickBot="1">
      <c r="A5" s="140"/>
      <c r="C5" s="149" t="s">
        <v>335</v>
      </c>
      <c r="D5" s="159"/>
      <c r="E5" s="159"/>
      <c r="F5" s="159"/>
      <c r="G5" s="159"/>
      <c r="H5" s="150"/>
    </row>
    <row r="6" spans="1:8" ht="33.75" customHeight="1" thickBot="1">
      <c r="A6" s="140"/>
      <c r="C6" s="149" t="s">
        <v>336</v>
      </c>
      <c r="D6" s="159"/>
      <c r="E6" s="159"/>
      <c r="F6" s="159"/>
      <c r="G6" s="159"/>
      <c r="H6" s="150"/>
    </row>
    <row r="7" spans="1:8" ht="33.75" customHeight="1" thickBot="1">
      <c r="A7" s="140"/>
      <c r="C7" s="149" t="s">
        <v>337</v>
      </c>
      <c r="D7" s="159"/>
      <c r="E7" s="159"/>
      <c r="F7" s="159"/>
      <c r="G7" s="159"/>
      <c r="H7" s="150"/>
    </row>
    <row r="8" spans="1:8" ht="33.75" customHeight="1" thickBot="1">
      <c r="A8" s="140"/>
      <c r="C8" s="149" t="s">
        <v>338</v>
      </c>
      <c r="D8" s="159"/>
      <c r="E8" s="159"/>
      <c r="F8" s="159"/>
      <c r="G8" s="159"/>
      <c r="H8" s="150"/>
    </row>
    <row r="9" spans="1:8" ht="33.75" customHeight="1" thickBot="1">
      <c r="A9" s="140"/>
      <c r="C9" s="149" t="s">
        <v>339</v>
      </c>
      <c r="D9" s="159"/>
      <c r="E9" s="159"/>
      <c r="F9" s="159"/>
      <c r="G9" s="159"/>
      <c r="H9" s="150"/>
    </row>
    <row r="10" spans="1:8" ht="33.75" customHeight="1" thickBot="1">
      <c r="A10" s="142"/>
      <c r="B10" s="143"/>
      <c r="C10" s="143"/>
      <c r="D10" s="144"/>
      <c r="E10" s="145"/>
      <c r="F10" s="146"/>
      <c r="G10" s="147"/>
      <c r="H10" s="148"/>
    </row>
    <row r="11" spans="1:8" s="114" customFormat="1" ht="49.5" customHeight="1" thickBot="1">
      <c r="A11" s="108" t="s">
        <v>277</v>
      </c>
      <c r="B11" s="109" t="s">
        <v>269</v>
      </c>
      <c r="C11" s="110" t="s">
        <v>1</v>
      </c>
      <c r="D11" s="111" t="s">
        <v>41</v>
      </c>
      <c r="E11" s="110" t="s">
        <v>231</v>
      </c>
      <c r="F11" s="112" t="s">
        <v>161</v>
      </c>
      <c r="G11" s="110" t="s">
        <v>330</v>
      </c>
      <c r="H11" s="113" t="s">
        <v>346</v>
      </c>
    </row>
    <row r="12" spans="1:8" s="114" customFormat="1" ht="33.75" customHeight="1">
      <c r="A12" s="115">
        <v>1</v>
      </c>
      <c r="B12" s="115" t="s">
        <v>206</v>
      </c>
      <c r="C12" s="116" t="s">
        <v>42</v>
      </c>
      <c r="D12" s="117" t="s">
        <v>230</v>
      </c>
      <c r="E12" s="118">
        <v>20000</v>
      </c>
      <c r="F12" s="119"/>
      <c r="G12" s="115">
        <v>20</v>
      </c>
      <c r="H12" s="120">
        <f t="shared" ref="H12:H55" si="0">F12*G12</f>
        <v>0</v>
      </c>
    </row>
    <row r="13" spans="1:8" s="114" customFormat="1" ht="33.75" customHeight="1">
      <c r="A13" s="30">
        <v>2</v>
      </c>
      <c r="B13" s="22" t="s">
        <v>207</v>
      </c>
      <c r="C13" s="121" t="s">
        <v>140</v>
      </c>
      <c r="D13" s="21" t="s">
        <v>141</v>
      </c>
      <c r="E13" s="122">
        <v>60000</v>
      </c>
      <c r="F13" s="123"/>
      <c r="G13" s="22">
        <v>20</v>
      </c>
      <c r="H13" s="124">
        <f t="shared" si="0"/>
        <v>0</v>
      </c>
    </row>
    <row r="14" spans="1:8" s="114" customFormat="1" ht="33.75" customHeight="1">
      <c r="A14" s="22">
        <v>3</v>
      </c>
      <c r="B14" s="22" t="s">
        <v>206</v>
      </c>
      <c r="C14" s="121" t="s">
        <v>43</v>
      </c>
      <c r="D14" s="21" t="s">
        <v>232</v>
      </c>
      <c r="E14" s="122">
        <v>25000</v>
      </c>
      <c r="F14" s="123"/>
      <c r="G14" s="22">
        <v>20</v>
      </c>
      <c r="H14" s="124">
        <f t="shared" si="0"/>
        <v>0</v>
      </c>
    </row>
    <row r="15" spans="1:8" s="114" customFormat="1" ht="33.75" customHeight="1">
      <c r="A15" s="30">
        <v>4</v>
      </c>
      <c r="B15" s="22" t="s">
        <v>207</v>
      </c>
      <c r="C15" s="121" t="s">
        <v>44</v>
      </c>
      <c r="D15" s="21" t="s">
        <v>45</v>
      </c>
      <c r="E15" s="122">
        <v>25000</v>
      </c>
      <c r="F15" s="123"/>
      <c r="G15" s="22">
        <v>12</v>
      </c>
      <c r="H15" s="124">
        <f t="shared" si="0"/>
        <v>0</v>
      </c>
    </row>
    <row r="16" spans="1:8" s="114" customFormat="1" ht="33.75" customHeight="1">
      <c r="A16" s="22">
        <v>5</v>
      </c>
      <c r="B16" s="22" t="s">
        <v>207</v>
      </c>
      <c r="C16" s="125" t="s">
        <v>139</v>
      </c>
      <c r="D16" s="21" t="s">
        <v>67</v>
      </c>
      <c r="E16" s="122">
        <v>100000</v>
      </c>
      <c r="F16" s="123"/>
      <c r="G16" s="22">
        <v>9</v>
      </c>
      <c r="H16" s="124">
        <f t="shared" si="0"/>
        <v>0</v>
      </c>
    </row>
    <row r="17" spans="1:8" s="114" customFormat="1" ht="33.75" customHeight="1">
      <c r="A17" s="30">
        <v>6</v>
      </c>
      <c r="B17" s="22" t="s">
        <v>206</v>
      </c>
      <c r="C17" s="121" t="s">
        <v>46</v>
      </c>
      <c r="D17" s="21" t="s">
        <v>47</v>
      </c>
      <c r="E17" s="122">
        <v>3000</v>
      </c>
      <c r="F17" s="123"/>
      <c r="G17" s="22">
        <v>28</v>
      </c>
      <c r="H17" s="124">
        <f t="shared" si="0"/>
        <v>0</v>
      </c>
    </row>
    <row r="18" spans="1:8" s="114" customFormat="1" ht="33.75" customHeight="1">
      <c r="A18" s="22">
        <v>7</v>
      </c>
      <c r="B18" s="22"/>
      <c r="C18" s="121" t="s">
        <v>48</v>
      </c>
      <c r="D18" s="21" t="s">
        <v>142</v>
      </c>
      <c r="E18" s="122">
        <v>25000</v>
      </c>
      <c r="F18" s="123"/>
      <c r="G18" s="22">
        <v>4</v>
      </c>
      <c r="H18" s="124">
        <f t="shared" si="0"/>
        <v>0</v>
      </c>
    </row>
    <row r="19" spans="1:8" s="114" customFormat="1" ht="33.75" customHeight="1">
      <c r="A19" s="30">
        <v>8</v>
      </c>
      <c r="B19" s="22" t="s">
        <v>206</v>
      </c>
      <c r="C19" s="121" t="s">
        <v>49</v>
      </c>
      <c r="D19" s="21" t="s">
        <v>248</v>
      </c>
      <c r="E19" s="122">
        <v>7000</v>
      </c>
      <c r="F19" s="123"/>
      <c r="G19" s="22">
        <v>25</v>
      </c>
      <c r="H19" s="124">
        <f t="shared" si="0"/>
        <v>0</v>
      </c>
    </row>
    <row r="20" spans="1:8" s="53" customFormat="1" ht="33.75" customHeight="1">
      <c r="A20" s="22">
        <v>9</v>
      </c>
      <c r="B20" s="30" t="s">
        <v>206</v>
      </c>
      <c r="C20" s="161" t="s">
        <v>55</v>
      </c>
      <c r="D20" s="21" t="s">
        <v>249</v>
      </c>
      <c r="E20" s="51">
        <v>30000</v>
      </c>
      <c r="F20" s="52"/>
      <c r="G20" s="22">
        <v>2</v>
      </c>
      <c r="H20" s="124">
        <f t="shared" si="0"/>
        <v>0</v>
      </c>
    </row>
    <row r="21" spans="1:8" s="114" customFormat="1" ht="33.75" customHeight="1">
      <c r="A21" s="30">
        <v>10</v>
      </c>
      <c r="B21" s="22" t="s">
        <v>206</v>
      </c>
      <c r="C21" s="161"/>
      <c r="D21" s="21" t="s">
        <v>250</v>
      </c>
      <c r="E21" s="122">
        <v>30000</v>
      </c>
      <c r="F21" s="123"/>
      <c r="G21" s="22">
        <v>3</v>
      </c>
      <c r="H21" s="124">
        <f t="shared" si="0"/>
        <v>0</v>
      </c>
    </row>
    <row r="22" spans="1:8" s="114" customFormat="1" ht="33.75" customHeight="1">
      <c r="A22" s="22">
        <v>11</v>
      </c>
      <c r="B22" s="22" t="s">
        <v>206</v>
      </c>
      <c r="C22" s="161"/>
      <c r="D22" s="21" t="s">
        <v>251</v>
      </c>
      <c r="E22" s="122">
        <v>30000</v>
      </c>
      <c r="F22" s="123"/>
      <c r="G22" s="22">
        <v>3</v>
      </c>
      <c r="H22" s="124">
        <f t="shared" si="0"/>
        <v>0</v>
      </c>
    </row>
    <row r="23" spans="1:8" s="114" customFormat="1" ht="33.75" customHeight="1">
      <c r="A23" s="30">
        <v>12</v>
      </c>
      <c r="B23" s="22" t="s">
        <v>206</v>
      </c>
      <c r="C23" s="121" t="s">
        <v>57</v>
      </c>
      <c r="D23" s="21" t="s">
        <v>252</v>
      </c>
      <c r="E23" s="122">
        <v>25000</v>
      </c>
      <c r="F23" s="123"/>
      <c r="G23" s="22">
        <v>2</v>
      </c>
      <c r="H23" s="124">
        <f t="shared" si="0"/>
        <v>0</v>
      </c>
    </row>
    <row r="24" spans="1:8" s="53" customFormat="1" ht="33.75" customHeight="1">
      <c r="A24" s="22">
        <v>13</v>
      </c>
      <c r="B24" s="30" t="s">
        <v>206</v>
      </c>
      <c r="C24" s="126" t="s">
        <v>56</v>
      </c>
      <c r="D24" s="21" t="s">
        <v>253</v>
      </c>
      <c r="E24" s="51">
        <v>36000</v>
      </c>
      <c r="F24" s="52"/>
      <c r="G24" s="22">
        <v>1</v>
      </c>
      <c r="H24" s="124">
        <f t="shared" si="0"/>
        <v>0</v>
      </c>
    </row>
    <row r="25" spans="1:8" s="114" customFormat="1" ht="33.75" customHeight="1">
      <c r="A25" s="30">
        <v>14</v>
      </c>
      <c r="B25" s="22" t="s">
        <v>204</v>
      </c>
      <c r="C25" s="121" t="s">
        <v>58</v>
      </c>
      <c r="D25" s="21" t="s">
        <v>59</v>
      </c>
      <c r="E25" s="122">
        <v>7000</v>
      </c>
      <c r="F25" s="123"/>
      <c r="G25" s="22">
        <v>1</v>
      </c>
      <c r="H25" s="124">
        <f t="shared" si="0"/>
        <v>0</v>
      </c>
    </row>
    <row r="26" spans="1:8" s="114" customFormat="1" ht="33.75" customHeight="1">
      <c r="A26" s="22">
        <v>15</v>
      </c>
      <c r="B26" s="22" t="s">
        <v>206</v>
      </c>
      <c r="C26" s="121" t="s">
        <v>60</v>
      </c>
      <c r="D26" s="21" t="s">
        <v>61</v>
      </c>
      <c r="E26" s="122">
        <v>1500</v>
      </c>
      <c r="F26" s="123"/>
      <c r="G26" s="22">
        <v>3</v>
      </c>
      <c r="H26" s="124">
        <f t="shared" si="0"/>
        <v>0</v>
      </c>
    </row>
    <row r="27" spans="1:8" s="53" customFormat="1" ht="33.75" customHeight="1">
      <c r="A27" s="30">
        <v>16</v>
      </c>
      <c r="B27" s="30" t="s">
        <v>207</v>
      </c>
      <c r="C27" s="126" t="s">
        <v>62</v>
      </c>
      <c r="D27" s="21" t="s">
        <v>63</v>
      </c>
      <c r="E27" s="51">
        <v>20000</v>
      </c>
      <c r="F27" s="52"/>
      <c r="G27" s="22">
        <v>1</v>
      </c>
      <c r="H27" s="124">
        <f t="shared" si="0"/>
        <v>0</v>
      </c>
    </row>
    <row r="28" spans="1:8" s="53" customFormat="1" ht="33.75" customHeight="1">
      <c r="A28" s="22">
        <v>17</v>
      </c>
      <c r="B28" s="30" t="s">
        <v>204</v>
      </c>
      <c r="C28" s="126" t="s">
        <v>64</v>
      </c>
      <c r="D28" s="21" t="s">
        <v>65</v>
      </c>
      <c r="E28" s="51">
        <v>36600</v>
      </c>
      <c r="F28" s="52"/>
      <c r="G28" s="22">
        <v>6</v>
      </c>
      <c r="H28" s="124">
        <f t="shared" si="0"/>
        <v>0</v>
      </c>
    </row>
    <row r="29" spans="1:8" s="114" customFormat="1" ht="33.75" customHeight="1">
      <c r="A29" s="30">
        <v>18</v>
      </c>
      <c r="B29" s="22" t="s">
        <v>204</v>
      </c>
      <c r="C29" s="121" t="s">
        <v>169</v>
      </c>
      <c r="D29" s="21" t="s">
        <v>169</v>
      </c>
      <c r="E29" s="122">
        <v>43900</v>
      </c>
      <c r="F29" s="123"/>
      <c r="G29" s="22">
        <v>6</v>
      </c>
      <c r="H29" s="124">
        <f t="shared" si="0"/>
        <v>0</v>
      </c>
    </row>
    <row r="30" spans="1:8" s="114" customFormat="1" ht="33.75" customHeight="1">
      <c r="A30" s="22">
        <v>19</v>
      </c>
      <c r="B30" s="22" t="s">
        <v>206</v>
      </c>
      <c r="C30" s="121" t="s">
        <v>200</v>
      </c>
      <c r="D30" s="21" t="s">
        <v>233</v>
      </c>
      <c r="E30" s="122">
        <v>7500</v>
      </c>
      <c r="F30" s="123"/>
      <c r="G30" s="22">
        <v>3</v>
      </c>
      <c r="H30" s="124">
        <f t="shared" si="0"/>
        <v>0</v>
      </c>
    </row>
    <row r="31" spans="1:8" s="114" customFormat="1" ht="33.75" customHeight="1">
      <c r="A31" s="30">
        <v>20</v>
      </c>
      <c r="B31" s="22" t="s">
        <v>206</v>
      </c>
      <c r="C31" s="121" t="s">
        <v>199</v>
      </c>
      <c r="D31" s="21" t="s">
        <v>254</v>
      </c>
      <c r="E31" s="122">
        <v>150000</v>
      </c>
      <c r="F31" s="123"/>
      <c r="G31" s="22">
        <v>2</v>
      </c>
      <c r="H31" s="124">
        <f t="shared" si="0"/>
        <v>0</v>
      </c>
    </row>
    <row r="32" spans="1:8" s="114" customFormat="1" ht="33.75" customHeight="1">
      <c r="A32" s="22">
        <v>21</v>
      </c>
      <c r="B32" s="22" t="s">
        <v>205</v>
      </c>
      <c r="C32" s="161" t="s">
        <v>240</v>
      </c>
      <c r="D32" s="21" t="s">
        <v>195</v>
      </c>
      <c r="E32" s="127">
        <v>350</v>
      </c>
      <c r="F32" s="123"/>
      <c r="G32" s="22">
        <v>4</v>
      </c>
      <c r="H32" s="124">
        <f t="shared" si="0"/>
        <v>0</v>
      </c>
    </row>
    <row r="33" spans="1:8" s="114" customFormat="1" ht="33.75" customHeight="1">
      <c r="A33" s="30">
        <v>22</v>
      </c>
      <c r="B33" s="22" t="s">
        <v>205</v>
      </c>
      <c r="C33" s="161"/>
      <c r="D33" s="21" t="s">
        <v>196</v>
      </c>
      <c r="E33" s="127">
        <v>300</v>
      </c>
      <c r="F33" s="123"/>
      <c r="G33" s="22">
        <v>4</v>
      </c>
      <c r="H33" s="124">
        <f t="shared" si="0"/>
        <v>0</v>
      </c>
    </row>
    <row r="34" spans="1:8" s="114" customFormat="1" ht="33.75" customHeight="1">
      <c r="A34" s="22">
        <v>23</v>
      </c>
      <c r="B34" s="22" t="s">
        <v>205</v>
      </c>
      <c r="C34" s="161"/>
      <c r="D34" s="21" t="s">
        <v>197</v>
      </c>
      <c r="E34" s="127">
        <v>300</v>
      </c>
      <c r="F34" s="123"/>
      <c r="G34" s="22">
        <v>4</v>
      </c>
      <c r="H34" s="124">
        <f t="shared" si="0"/>
        <v>0</v>
      </c>
    </row>
    <row r="35" spans="1:8" s="114" customFormat="1" ht="33.75" customHeight="1">
      <c r="A35" s="30">
        <v>24</v>
      </c>
      <c r="B35" s="22" t="s">
        <v>205</v>
      </c>
      <c r="C35" s="161"/>
      <c r="D35" s="21" t="s">
        <v>198</v>
      </c>
      <c r="E35" s="127">
        <v>300</v>
      </c>
      <c r="F35" s="123"/>
      <c r="G35" s="22">
        <v>4</v>
      </c>
      <c r="H35" s="124">
        <f t="shared" si="0"/>
        <v>0</v>
      </c>
    </row>
    <row r="36" spans="1:8" s="114" customFormat="1" ht="33.75" customHeight="1">
      <c r="A36" s="22">
        <v>25</v>
      </c>
      <c r="B36" s="22" t="s">
        <v>205</v>
      </c>
      <c r="C36" s="161" t="s">
        <v>239</v>
      </c>
      <c r="D36" s="21" t="s">
        <v>170</v>
      </c>
      <c r="E36" s="122">
        <v>3000</v>
      </c>
      <c r="F36" s="123"/>
      <c r="G36" s="22">
        <v>3</v>
      </c>
      <c r="H36" s="124">
        <f t="shared" si="0"/>
        <v>0</v>
      </c>
    </row>
    <row r="37" spans="1:8" s="114" customFormat="1" ht="33.75" customHeight="1">
      <c r="A37" s="30">
        <v>26</v>
      </c>
      <c r="B37" s="22" t="s">
        <v>205</v>
      </c>
      <c r="C37" s="161"/>
      <c r="D37" s="21" t="s">
        <v>173</v>
      </c>
      <c r="E37" s="122">
        <v>3000</v>
      </c>
      <c r="F37" s="123"/>
      <c r="G37" s="22">
        <v>3</v>
      </c>
      <c r="H37" s="124">
        <f t="shared" si="0"/>
        <v>0</v>
      </c>
    </row>
    <row r="38" spans="1:8" s="114" customFormat="1" ht="33.75" customHeight="1">
      <c r="A38" s="22">
        <v>27</v>
      </c>
      <c r="B38" s="22" t="s">
        <v>205</v>
      </c>
      <c r="C38" s="161"/>
      <c r="D38" s="21" t="s">
        <v>171</v>
      </c>
      <c r="E38" s="122">
        <v>3000</v>
      </c>
      <c r="F38" s="123"/>
      <c r="G38" s="22">
        <v>3</v>
      </c>
      <c r="H38" s="124">
        <f t="shared" si="0"/>
        <v>0</v>
      </c>
    </row>
    <row r="39" spans="1:8" s="114" customFormat="1" ht="27.75" customHeight="1">
      <c r="A39" s="30">
        <v>28</v>
      </c>
      <c r="B39" s="22" t="s">
        <v>205</v>
      </c>
      <c r="C39" s="161"/>
      <c r="D39" s="21" t="s">
        <v>172</v>
      </c>
      <c r="E39" s="122">
        <v>3000</v>
      </c>
      <c r="F39" s="123"/>
      <c r="G39" s="22">
        <v>3</v>
      </c>
      <c r="H39" s="124">
        <f t="shared" si="0"/>
        <v>0</v>
      </c>
    </row>
    <row r="40" spans="1:8" s="114" customFormat="1" ht="33.75" customHeight="1">
      <c r="A40" s="22">
        <v>29</v>
      </c>
      <c r="B40" s="22" t="s">
        <v>206</v>
      </c>
      <c r="C40" s="121" t="s">
        <v>247</v>
      </c>
      <c r="D40" s="21" t="s">
        <v>184</v>
      </c>
      <c r="E40" s="122">
        <v>25000</v>
      </c>
      <c r="F40" s="123"/>
      <c r="G40" s="22">
        <v>5</v>
      </c>
      <c r="H40" s="124">
        <f t="shared" si="0"/>
        <v>0</v>
      </c>
    </row>
    <row r="41" spans="1:8" s="114" customFormat="1" ht="33.75" customHeight="1">
      <c r="A41" s="30">
        <v>30</v>
      </c>
      <c r="B41" s="22" t="s">
        <v>204</v>
      </c>
      <c r="C41" s="22" t="s">
        <v>262</v>
      </c>
      <c r="D41" s="106" t="s">
        <v>168</v>
      </c>
      <c r="E41" s="128">
        <v>30000</v>
      </c>
      <c r="F41" s="123"/>
      <c r="G41" s="22">
        <v>5</v>
      </c>
      <c r="H41" s="124">
        <f t="shared" si="0"/>
        <v>0</v>
      </c>
    </row>
    <row r="42" spans="1:8" ht="33.75" customHeight="1">
      <c r="A42" s="22">
        <v>31</v>
      </c>
      <c r="B42" s="22" t="s">
        <v>204</v>
      </c>
      <c r="C42" s="105" t="s">
        <v>261</v>
      </c>
      <c r="D42" s="106" t="s">
        <v>175</v>
      </c>
      <c r="E42" s="107">
        <v>36600</v>
      </c>
      <c r="F42" s="123"/>
      <c r="G42" s="22">
        <v>4</v>
      </c>
      <c r="H42" s="124">
        <f t="shared" si="0"/>
        <v>0</v>
      </c>
    </row>
    <row r="43" spans="1:8" ht="33.75" customHeight="1">
      <c r="A43" s="30">
        <v>32</v>
      </c>
      <c r="B43" s="22" t="s">
        <v>204</v>
      </c>
      <c r="C43" s="105" t="s">
        <v>256</v>
      </c>
      <c r="D43" s="106" t="s">
        <v>257</v>
      </c>
      <c r="E43" s="129">
        <v>13500</v>
      </c>
      <c r="F43" s="123"/>
      <c r="G43" s="22">
        <v>1</v>
      </c>
      <c r="H43" s="124">
        <f t="shared" si="0"/>
        <v>0</v>
      </c>
    </row>
    <row r="44" spans="1:8" s="114" customFormat="1" ht="33.75" customHeight="1">
      <c r="A44" s="22">
        <v>33</v>
      </c>
      <c r="B44" s="22" t="s">
        <v>205</v>
      </c>
      <c r="C44" s="161" t="s">
        <v>234</v>
      </c>
      <c r="D44" s="106" t="s">
        <v>235</v>
      </c>
      <c r="E44" s="128">
        <v>11500</v>
      </c>
      <c r="F44" s="123"/>
      <c r="G44" s="22">
        <v>2</v>
      </c>
      <c r="H44" s="124">
        <f t="shared" si="0"/>
        <v>0</v>
      </c>
    </row>
    <row r="45" spans="1:8" s="114" customFormat="1" ht="33.75" customHeight="1">
      <c r="A45" s="30">
        <v>34</v>
      </c>
      <c r="B45" s="22" t="s">
        <v>205</v>
      </c>
      <c r="C45" s="161"/>
      <c r="D45" s="106" t="s">
        <v>236</v>
      </c>
      <c r="E45" s="128">
        <v>8000</v>
      </c>
      <c r="F45" s="123"/>
      <c r="G45" s="22">
        <v>2</v>
      </c>
      <c r="H45" s="124">
        <f t="shared" si="0"/>
        <v>0</v>
      </c>
    </row>
    <row r="46" spans="1:8" ht="33.75" customHeight="1">
      <c r="A46" s="22">
        <v>35</v>
      </c>
      <c r="B46" s="22" t="s">
        <v>205</v>
      </c>
      <c r="C46" s="161"/>
      <c r="D46" s="106" t="s">
        <v>237</v>
      </c>
      <c r="E46" s="129">
        <v>8000</v>
      </c>
      <c r="F46" s="123"/>
      <c r="G46" s="22">
        <v>2</v>
      </c>
      <c r="H46" s="124">
        <f t="shared" si="0"/>
        <v>0</v>
      </c>
    </row>
    <row r="47" spans="1:8" ht="33.75" customHeight="1">
      <c r="A47" s="30">
        <v>36</v>
      </c>
      <c r="B47" s="22" t="s">
        <v>205</v>
      </c>
      <c r="C47" s="161"/>
      <c r="D47" s="106" t="s">
        <v>238</v>
      </c>
      <c r="E47" s="129">
        <v>8000</v>
      </c>
      <c r="F47" s="123"/>
      <c r="G47" s="22">
        <v>2</v>
      </c>
      <c r="H47" s="124">
        <f t="shared" si="0"/>
        <v>0</v>
      </c>
    </row>
    <row r="48" spans="1:8" ht="33.75" customHeight="1">
      <c r="A48" s="22">
        <v>37</v>
      </c>
      <c r="B48" s="22" t="s">
        <v>205</v>
      </c>
      <c r="C48" s="160" t="s">
        <v>7</v>
      </c>
      <c r="D48" s="106" t="s">
        <v>245</v>
      </c>
      <c r="E48" s="129">
        <v>2200</v>
      </c>
      <c r="F48" s="123"/>
      <c r="G48" s="22">
        <v>4</v>
      </c>
      <c r="H48" s="124">
        <f t="shared" si="0"/>
        <v>0</v>
      </c>
    </row>
    <row r="49" spans="1:8" ht="33.75" customHeight="1">
      <c r="A49" s="30">
        <v>38</v>
      </c>
      <c r="B49" s="22" t="s">
        <v>205</v>
      </c>
      <c r="C49" s="160"/>
      <c r="D49" s="106" t="s">
        <v>242</v>
      </c>
      <c r="E49" s="129">
        <v>2200</v>
      </c>
      <c r="F49" s="123"/>
      <c r="G49" s="22">
        <v>4</v>
      </c>
      <c r="H49" s="124">
        <f t="shared" si="0"/>
        <v>0</v>
      </c>
    </row>
    <row r="50" spans="1:8" ht="33.75" customHeight="1">
      <c r="A50" s="22">
        <v>39</v>
      </c>
      <c r="B50" s="22" t="s">
        <v>205</v>
      </c>
      <c r="C50" s="160"/>
      <c r="D50" s="106" t="s">
        <v>241</v>
      </c>
      <c r="E50" s="129">
        <v>2200</v>
      </c>
      <c r="F50" s="123"/>
      <c r="G50" s="22">
        <v>4</v>
      </c>
      <c r="H50" s="124">
        <f t="shared" si="0"/>
        <v>0</v>
      </c>
    </row>
    <row r="51" spans="1:8" ht="33.75" customHeight="1">
      <c r="A51" s="30">
        <v>40</v>
      </c>
      <c r="B51" s="22" t="s">
        <v>205</v>
      </c>
      <c r="C51" s="160"/>
      <c r="D51" s="106" t="s">
        <v>243</v>
      </c>
      <c r="E51" s="129">
        <v>2200</v>
      </c>
      <c r="F51" s="123"/>
      <c r="G51" s="22">
        <v>4</v>
      </c>
      <c r="H51" s="124">
        <f t="shared" si="0"/>
        <v>0</v>
      </c>
    </row>
    <row r="52" spans="1:8" ht="33.75" customHeight="1">
      <c r="A52" s="22">
        <v>41</v>
      </c>
      <c r="B52" s="22" t="s">
        <v>205</v>
      </c>
      <c r="C52" s="160" t="s">
        <v>268</v>
      </c>
      <c r="D52" s="106" t="s">
        <v>244</v>
      </c>
      <c r="E52" s="107">
        <v>0</v>
      </c>
      <c r="F52" s="123"/>
      <c r="G52" s="22">
        <v>2</v>
      </c>
      <c r="H52" s="124">
        <f t="shared" si="0"/>
        <v>0</v>
      </c>
    </row>
    <row r="53" spans="1:8" ht="33.75" customHeight="1">
      <c r="A53" s="30">
        <v>42</v>
      </c>
      <c r="B53" s="22" t="s">
        <v>205</v>
      </c>
      <c r="C53" s="160"/>
      <c r="D53" s="106" t="s">
        <v>246</v>
      </c>
      <c r="E53" s="107">
        <v>0</v>
      </c>
      <c r="F53" s="123"/>
      <c r="G53" s="22">
        <v>2</v>
      </c>
      <c r="H53" s="124">
        <f t="shared" si="0"/>
        <v>0</v>
      </c>
    </row>
    <row r="54" spans="1:8" ht="33.75" customHeight="1">
      <c r="A54" s="22">
        <v>43</v>
      </c>
      <c r="B54" s="22" t="s">
        <v>205</v>
      </c>
      <c r="C54" s="160"/>
      <c r="D54" s="106" t="s">
        <v>244</v>
      </c>
      <c r="E54" s="107">
        <v>0</v>
      </c>
      <c r="F54" s="123"/>
      <c r="G54" s="22">
        <v>2</v>
      </c>
      <c r="H54" s="124">
        <f t="shared" si="0"/>
        <v>0</v>
      </c>
    </row>
    <row r="55" spans="1:8" ht="33.75" customHeight="1">
      <c r="A55" s="30">
        <v>44</v>
      </c>
      <c r="B55" s="22" t="s">
        <v>205</v>
      </c>
      <c r="C55" s="160"/>
      <c r="D55" s="177" t="s">
        <v>244</v>
      </c>
      <c r="E55" s="178">
        <v>0</v>
      </c>
      <c r="F55" s="179"/>
      <c r="G55" s="180">
        <v>2</v>
      </c>
      <c r="H55" s="181">
        <f t="shared" si="0"/>
        <v>0</v>
      </c>
    </row>
    <row r="56" spans="1:8" ht="33.75" customHeight="1">
      <c r="E56" s="183"/>
      <c r="F56" s="184"/>
      <c r="G56" s="185" t="s">
        <v>347</v>
      </c>
      <c r="H56" s="186">
        <f>SUM(H12:H55)</f>
        <v>0</v>
      </c>
    </row>
    <row r="57" spans="1:8" ht="33.75" customHeight="1">
      <c r="E57" s="187"/>
      <c r="G57" s="114" t="s">
        <v>348</v>
      </c>
      <c r="H57" s="188">
        <f>H56*24%</f>
        <v>0</v>
      </c>
    </row>
    <row r="58" spans="1:8" ht="33.75" customHeight="1">
      <c r="E58" s="187"/>
      <c r="G58" s="182" t="s">
        <v>349</v>
      </c>
      <c r="H58" s="189">
        <f>H56+H57</f>
        <v>0</v>
      </c>
    </row>
    <row r="59" spans="1:8" ht="33.75" customHeight="1">
      <c r="C59" s="132" t="s">
        <v>341</v>
      </c>
      <c r="E59" s="190"/>
      <c r="F59" s="191"/>
      <c r="G59" s="192"/>
      <c r="H59" s="193"/>
    </row>
  </sheetData>
  <mergeCells count="14">
    <mergeCell ref="D7:G7"/>
    <mergeCell ref="D8:G8"/>
    <mergeCell ref="D9:G9"/>
    <mergeCell ref="C52:C55"/>
    <mergeCell ref="C20:C22"/>
    <mergeCell ref="C44:C47"/>
    <mergeCell ref="C36:C39"/>
    <mergeCell ref="C32:C35"/>
    <mergeCell ref="C48:C51"/>
    <mergeCell ref="C2:G2"/>
    <mergeCell ref="D3:G3"/>
    <mergeCell ref="D4:G4"/>
    <mergeCell ref="D5:G5"/>
    <mergeCell ref="D6:G6"/>
  </mergeCells>
  <pageMargins left="0.19685039370078741" right="0.33" top="0.53" bottom="0.45" header="0.31496062992125984" footer="0.31496062992125984"/>
  <pageSetup paperSize="9" orientation="portrait" verticalDpi="4294967294" r:id="rId1"/>
</worksheet>
</file>

<file path=xl/worksheets/sheet2.xml><?xml version="1.0" encoding="utf-8"?>
<worksheet xmlns="http://schemas.openxmlformats.org/spreadsheetml/2006/main" xmlns:r="http://schemas.openxmlformats.org/officeDocument/2006/relationships">
  <dimension ref="A1:M62"/>
  <sheetViews>
    <sheetView topLeftCell="B50" zoomScaleNormal="100" workbookViewId="0">
      <selection activeCell="V67" sqref="V67"/>
    </sheetView>
  </sheetViews>
  <sheetFormatPr defaultColWidth="9.140625" defaultRowHeight="15"/>
  <cols>
    <col min="1" max="1" width="24.5703125" style="56" hidden="1" customWidth="1"/>
    <col min="2" max="2" width="6.28515625" style="56" customWidth="1"/>
    <col min="3" max="3" width="18.42578125" style="61" customWidth="1"/>
    <col min="4" max="4" width="34.42578125" style="61" customWidth="1"/>
    <col min="5" max="5" width="26" style="54" customWidth="1"/>
    <col min="6" max="6" width="9.5703125" style="57" hidden="1" customWidth="1"/>
    <col min="7" max="8" width="10.7109375" style="58" hidden="1" customWidth="1"/>
    <col min="9" max="9" width="12.85546875" style="56" hidden="1" customWidth="1"/>
    <col min="10" max="10" width="8.7109375" style="59" hidden="1" customWidth="1"/>
    <col min="11" max="11" width="10.85546875" style="60" customWidth="1"/>
    <col min="12" max="12" width="12.85546875" style="60" hidden="1" customWidth="1"/>
    <col min="13" max="13" width="25.85546875" style="54" customWidth="1"/>
    <col min="14" max="16384" width="9.140625" style="56"/>
  </cols>
  <sheetData>
    <row r="1" spans="1:13" s="104" customFormat="1" ht="33.75" customHeight="1" thickBot="1">
      <c r="A1" s="135"/>
      <c r="B1" s="135"/>
      <c r="C1" s="136"/>
      <c r="D1" s="137" t="s">
        <v>340</v>
      </c>
      <c r="E1" s="138"/>
      <c r="F1" s="138"/>
      <c r="G1" s="138"/>
      <c r="H1" s="139"/>
      <c r="I1" s="136"/>
      <c r="J1" s="136"/>
      <c r="K1" s="136"/>
      <c r="L1" s="136"/>
      <c r="M1" s="151"/>
    </row>
    <row r="2" spans="1:13" s="104" customFormat="1" ht="48.75" customHeight="1" thickBot="1">
      <c r="A2" s="140"/>
      <c r="B2" s="140"/>
      <c r="C2" s="162" t="s">
        <v>343</v>
      </c>
      <c r="D2" s="163"/>
      <c r="E2" s="163"/>
      <c r="F2" s="163"/>
      <c r="G2" s="163"/>
      <c r="H2" s="163"/>
      <c r="I2" s="163"/>
      <c r="J2" s="163"/>
      <c r="K2" s="163"/>
      <c r="L2" s="163"/>
      <c r="M2" s="164"/>
    </row>
    <row r="3" spans="1:13" s="104" customFormat="1" ht="33.75" customHeight="1" thickBot="1">
      <c r="A3" s="140"/>
      <c r="B3" s="140"/>
      <c r="C3" s="149" t="s">
        <v>333</v>
      </c>
      <c r="D3" s="159"/>
      <c r="E3" s="159"/>
      <c r="F3" s="159"/>
      <c r="G3" s="159"/>
      <c r="H3" s="150"/>
      <c r="I3" s="154"/>
      <c r="J3" s="154"/>
      <c r="K3" s="154"/>
      <c r="L3" s="154"/>
      <c r="M3" s="155"/>
    </row>
    <row r="4" spans="1:13" s="104" customFormat="1" ht="33.75" customHeight="1" thickBot="1">
      <c r="A4" s="140"/>
      <c r="B4" s="140"/>
      <c r="C4" s="149" t="s">
        <v>334</v>
      </c>
      <c r="D4" s="159"/>
      <c r="E4" s="159"/>
      <c r="F4" s="159"/>
      <c r="G4" s="159"/>
      <c r="H4" s="150"/>
      <c r="I4" s="154"/>
      <c r="J4" s="154"/>
      <c r="K4" s="154"/>
      <c r="L4" s="154"/>
      <c r="M4" s="155"/>
    </row>
    <row r="5" spans="1:13" s="104" customFormat="1" ht="33.75" customHeight="1" thickBot="1">
      <c r="A5" s="140"/>
      <c r="B5" s="140"/>
      <c r="C5" s="149" t="s">
        <v>335</v>
      </c>
      <c r="D5" s="159"/>
      <c r="E5" s="159"/>
      <c r="F5" s="159"/>
      <c r="G5" s="159"/>
      <c r="H5" s="150"/>
      <c r="I5" s="154"/>
      <c r="J5" s="154"/>
      <c r="K5" s="154"/>
      <c r="L5" s="154"/>
      <c r="M5" s="155"/>
    </row>
    <row r="6" spans="1:13" s="104" customFormat="1" ht="33.75" customHeight="1" thickBot="1">
      <c r="A6" s="140"/>
      <c r="B6" s="140"/>
      <c r="C6" s="149" t="s">
        <v>336</v>
      </c>
      <c r="D6" s="159"/>
      <c r="E6" s="159"/>
      <c r="F6" s="159"/>
      <c r="G6" s="159"/>
      <c r="H6" s="150"/>
      <c r="I6" s="154"/>
      <c r="J6" s="154"/>
      <c r="K6" s="154"/>
      <c r="L6" s="154"/>
      <c r="M6" s="155"/>
    </row>
    <row r="7" spans="1:13" s="104" customFormat="1" ht="33.75" customHeight="1" thickBot="1">
      <c r="A7" s="140"/>
      <c r="B7" s="140"/>
      <c r="C7" s="149" t="s">
        <v>337</v>
      </c>
      <c r="D7" s="159"/>
      <c r="E7" s="159"/>
      <c r="F7" s="159"/>
      <c r="G7" s="159"/>
      <c r="H7" s="150"/>
      <c r="I7" s="154"/>
      <c r="J7" s="154"/>
      <c r="K7" s="154"/>
      <c r="L7" s="154"/>
      <c r="M7" s="155"/>
    </row>
    <row r="8" spans="1:13" s="104" customFormat="1" ht="33.75" customHeight="1" thickBot="1">
      <c r="A8" s="140"/>
      <c r="B8" s="140"/>
      <c r="C8" s="149" t="s">
        <v>338</v>
      </c>
      <c r="D8" s="159"/>
      <c r="E8" s="159"/>
      <c r="F8" s="159"/>
      <c r="G8" s="159"/>
      <c r="H8" s="150"/>
      <c r="I8" s="154"/>
      <c r="J8" s="154"/>
      <c r="K8" s="154"/>
      <c r="L8" s="154"/>
      <c r="M8" s="155"/>
    </row>
    <row r="9" spans="1:13" s="104" customFormat="1" ht="33.75" customHeight="1" thickBot="1">
      <c r="A9" s="140"/>
      <c r="B9" s="140"/>
      <c r="C9" s="149" t="s">
        <v>339</v>
      </c>
      <c r="D9" s="159"/>
      <c r="E9" s="159"/>
      <c r="F9" s="159"/>
      <c r="G9" s="159"/>
      <c r="H9" s="150"/>
      <c r="I9" s="154"/>
      <c r="J9" s="154"/>
      <c r="K9" s="154"/>
      <c r="L9" s="154"/>
      <c r="M9" s="155"/>
    </row>
    <row r="10" spans="1:13" s="104" customFormat="1" ht="33.75" customHeight="1" thickBot="1">
      <c r="A10" s="142"/>
      <c r="B10" s="142"/>
      <c r="C10" s="143"/>
      <c r="D10" s="144"/>
      <c r="E10" s="145"/>
      <c r="F10" s="146"/>
      <c r="G10" s="147"/>
      <c r="H10" s="148"/>
      <c r="I10" s="143"/>
      <c r="J10" s="143"/>
      <c r="K10" s="143"/>
      <c r="L10" s="143"/>
      <c r="M10" s="153"/>
    </row>
    <row r="11" spans="1:13" s="55" customFormat="1" ht="51">
      <c r="A11" s="55" t="s">
        <v>203</v>
      </c>
      <c r="B11" s="101" t="s">
        <v>0</v>
      </c>
      <c r="C11" s="102" t="s">
        <v>1</v>
      </c>
      <c r="D11" s="101" t="s">
        <v>2</v>
      </c>
      <c r="E11" s="101" t="s">
        <v>279</v>
      </c>
      <c r="F11" s="101" t="s">
        <v>258</v>
      </c>
      <c r="G11" s="101" t="s">
        <v>162</v>
      </c>
      <c r="H11" s="101" t="s">
        <v>158</v>
      </c>
      <c r="I11" s="101" t="s">
        <v>160</v>
      </c>
      <c r="J11" s="103" t="s">
        <v>174</v>
      </c>
      <c r="K11" s="101" t="s">
        <v>278</v>
      </c>
      <c r="L11" s="101" t="s">
        <v>255</v>
      </c>
      <c r="M11" s="103" t="s">
        <v>347</v>
      </c>
    </row>
    <row r="12" spans="1:13" s="55" customFormat="1" ht="31.5" customHeight="1">
      <c r="A12" s="55" t="s">
        <v>206</v>
      </c>
      <c r="B12" s="23">
        <v>1</v>
      </c>
      <c r="C12" s="39" t="s">
        <v>3</v>
      </c>
      <c r="D12" s="18" t="s">
        <v>4</v>
      </c>
      <c r="E12" s="19"/>
      <c r="F12" s="20">
        <v>3</v>
      </c>
      <c r="G12" s="21">
        <v>1</v>
      </c>
      <c r="H12" s="21">
        <v>2</v>
      </c>
      <c r="I12" s="36">
        <f>F12-G12-H12</f>
        <v>0</v>
      </c>
      <c r="J12" s="62">
        <f>1+1+2+2+1+1</f>
        <v>8</v>
      </c>
      <c r="K12" s="36">
        <v>4</v>
      </c>
      <c r="L12" s="36">
        <v>4</v>
      </c>
      <c r="M12" s="19">
        <f>E12*K12</f>
        <v>0</v>
      </c>
    </row>
    <row r="13" spans="1:13" s="55" customFormat="1" ht="31.5" customHeight="1">
      <c r="B13" s="23">
        <v>2</v>
      </c>
      <c r="C13" s="39" t="s">
        <v>270</v>
      </c>
      <c r="D13" s="63" t="s">
        <v>271</v>
      </c>
      <c r="E13" s="19"/>
      <c r="F13" s="20">
        <v>0</v>
      </c>
      <c r="G13" s="21"/>
      <c r="H13" s="21"/>
      <c r="I13" s="36"/>
      <c r="J13" s="62">
        <v>0</v>
      </c>
      <c r="K13" s="36">
        <v>2</v>
      </c>
      <c r="L13" s="36">
        <v>0</v>
      </c>
      <c r="M13" s="19">
        <f>E13*K13</f>
        <v>0</v>
      </c>
    </row>
    <row r="14" spans="1:13" s="55" customFormat="1" ht="25.5">
      <c r="A14" s="55" t="s">
        <v>205</v>
      </c>
      <c r="B14" s="23">
        <v>3</v>
      </c>
      <c r="C14" s="165" t="s">
        <v>148</v>
      </c>
      <c r="D14" s="18" t="s">
        <v>149</v>
      </c>
      <c r="E14" s="19"/>
      <c r="F14" s="17">
        <v>3</v>
      </c>
      <c r="G14" s="21">
        <v>1</v>
      </c>
      <c r="H14" s="21">
        <v>2</v>
      </c>
      <c r="I14" s="36">
        <f t="shared" ref="I14:I50" si="0">F14-G14-H14</f>
        <v>0</v>
      </c>
      <c r="J14" s="62">
        <f>1</f>
        <v>1</v>
      </c>
      <c r="K14" s="36">
        <v>1</v>
      </c>
      <c r="L14" s="36">
        <v>2</v>
      </c>
      <c r="M14" s="19">
        <f t="shared" ref="M14:M55" si="1">E14*K14</f>
        <v>0</v>
      </c>
    </row>
    <row r="15" spans="1:13" s="55" customFormat="1" ht="25.5">
      <c r="A15" s="55" t="s">
        <v>205</v>
      </c>
      <c r="B15" s="23">
        <v>4</v>
      </c>
      <c r="C15" s="165"/>
      <c r="D15" s="18" t="s">
        <v>150</v>
      </c>
      <c r="E15" s="19"/>
      <c r="F15" s="17">
        <v>3</v>
      </c>
      <c r="G15" s="21">
        <v>1</v>
      </c>
      <c r="H15" s="21">
        <v>2</v>
      </c>
      <c r="I15" s="36">
        <f t="shared" si="0"/>
        <v>0</v>
      </c>
      <c r="J15" s="62">
        <f>1</f>
        <v>1</v>
      </c>
      <c r="K15" s="36">
        <v>2</v>
      </c>
      <c r="L15" s="36">
        <v>1</v>
      </c>
      <c r="M15" s="19">
        <f t="shared" si="1"/>
        <v>0</v>
      </c>
    </row>
    <row r="16" spans="1:13" s="55" customFormat="1" ht="25.5">
      <c r="A16" s="55" t="s">
        <v>205</v>
      </c>
      <c r="B16" s="23">
        <v>5</v>
      </c>
      <c r="C16" s="165"/>
      <c r="D16" s="18" t="s">
        <v>151</v>
      </c>
      <c r="E16" s="19"/>
      <c r="F16" s="17">
        <v>3</v>
      </c>
      <c r="G16" s="21">
        <v>1</v>
      </c>
      <c r="H16" s="21">
        <v>2</v>
      </c>
      <c r="I16" s="36">
        <f t="shared" si="0"/>
        <v>0</v>
      </c>
      <c r="J16" s="62">
        <f>1</f>
        <v>1</v>
      </c>
      <c r="K16" s="36">
        <v>1</v>
      </c>
      <c r="L16" s="36">
        <v>2</v>
      </c>
      <c r="M16" s="19">
        <f t="shared" si="1"/>
        <v>0</v>
      </c>
    </row>
    <row r="17" spans="1:13" s="55" customFormat="1" ht="25.5">
      <c r="A17" s="55" t="s">
        <v>205</v>
      </c>
      <c r="B17" s="23">
        <v>6</v>
      </c>
      <c r="C17" s="165"/>
      <c r="D17" s="18" t="s">
        <v>152</v>
      </c>
      <c r="E17" s="19"/>
      <c r="F17" s="17">
        <v>3</v>
      </c>
      <c r="G17" s="21">
        <v>1</v>
      </c>
      <c r="H17" s="21">
        <v>2</v>
      </c>
      <c r="I17" s="36">
        <f t="shared" si="0"/>
        <v>0</v>
      </c>
      <c r="J17" s="62">
        <f>1</f>
        <v>1</v>
      </c>
      <c r="K17" s="36">
        <v>2</v>
      </c>
      <c r="L17" s="36">
        <v>1</v>
      </c>
      <c r="M17" s="19">
        <f t="shared" si="1"/>
        <v>0</v>
      </c>
    </row>
    <row r="18" spans="1:13" s="55" customFormat="1" ht="25.5">
      <c r="A18" s="55" t="s">
        <v>206</v>
      </c>
      <c r="B18" s="23">
        <v>7</v>
      </c>
      <c r="C18" s="39" t="s">
        <v>5</v>
      </c>
      <c r="D18" s="18" t="s">
        <v>6</v>
      </c>
      <c r="E18" s="19"/>
      <c r="F18" s="17">
        <v>1</v>
      </c>
      <c r="G18" s="21">
        <v>1</v>
      </c>
      <c r="H18" s="21">
        <v>0</v>
      </c>
      <c r="I18" s="36">
        <f t="shared" si="0"/>
        <v>0</v>
      </c>
      <c r="J18" s="62">
        <v>1</v>
      </c>
      <c r="K18" s="36">
        <v>1</v>
      </c>
      <c r="L18" s="36">
        <v>0</v>
      </c>
      <c r="M18" s="19">
        <f t="shared" si="1"/>
        <v>0</v>
      </c>
    </row>
    <row r="19" spans="1:13" s="55" customFormat="1">
      <c r="A19" s="55" t="s">
        <v>205</v>
      </c>
      <c r="B19" s="23">
        <v>8</v>
      </c>
      <c r="C19" s="165" t="s">
        <v>8</v>
      </c>
      <c r="D19" s="18" t="s">
        <v>9</v>
      </c>
      <c r="E19" s="19"/>
      <c r="F19" s="17">
        <v>1</v>
      </c>
      <c r="G19" s="21">
        <v>1</v>
      </c>
      <c r="H19" s="21">
        <v>0</v>
      </c>
      <c r="I19" s="36">
        <f t="shared" si="0"/>
        <v>0</v>
      </c>
      <c r="J19" s="62">
        <f>1+1</f>
        <v>2</v>
      </c>
      <c r="K19" s="36">
        <v>2</v>
      </c>
      <c r="L19" s="36">
        <v>0</v>
      </c>
      <c r="M19" s="19">
        <f t="shared" si="1"/>
        <v>0</v>
      </c>
    </row>
    <row r="20" spans="1:13" s="55" customFormat="1">
      <c r="A20" s="55" t="s">
        <v>205</v>
      </c>
      <c r="B20" s="23">
        <v>9</v>
      </c>
      <c r="C20" s="165"/>
      <c r="D20" s="18" t="s">
        <v>10</v>
      </c>
      <c r="E20" s="19"/>
      <c r="F20" s="17">
        <v>1</v>
      </c>
      <c r="G20" s="21">
        <v>1</v>
      </c>
      <c r="H20" s="21">
        <v>0</v>
      </c>
      <c r="I20" s="36">
        <f t="shared" si="0"/>
        <v>0</v>
      </c>
      <c r="J20" s="62">
        <f>1</f>
        <v>1</v>
      </c>
      <c r="K20" s="36">
        <v>2</v>
      </c>
      <c r="L20" s="36">
        <v>0</v>
      </c>
      <c r="M20" s="19">
        <f t="shared" si="1"/>
        <v>0</v>
      </c>
    </row>
    <row r="21" spans="1:13" s="55" customFormat="1" ht="25.5">
      <c r="A21" s="55" t="s">
        <v>205</v>
      </c>
      <c r="B21" s="23">
        <v>10</v>
      </c>
      <c r="C21" s="165"/>
      <c r="D21" s="18" t="s">
        <v>11</v>
      </c>
      <c r="E21" s="19"/>
      <c r="F21" s="17">
        <v>1</v>
      </c>
      <c r="G21" s="21">
        <v>1</v>
      </c>
      <c r="H21" s="21">
        <v>0</v>
      </c>
      <c r="I21" s="36">
        <f t="shared" si="0"/>
        <v>0</v>
      </c>
      <c r="J21" s="62">
        <f>1</f>
        <v>1</v>
      </c>
      <c r="K21" s="36">
        <v>2</v>
      </c>
      <c r="L21" s="36">
        <v>0</v>
      </c>
      <c r="M21" s="19">
        <f t="shared" si="1"/>
        <v>0</v>
      </c>
    </row>
    <row r="22" spans="1:13" s="55" customFormat="1">
      <c r="A22" s="55" t="s">
        <v>205</v>
      </c>
      <c r="B22" s="23">
        <v>11</v>
      </c>
      <c r="C22" s="165"/>
      <c r="D22" s="18" t="s">
        <v>265</v>
      </c>
      <c r="E22" s="19"/>
      <c r="F22" s="17">
        <v>1</v>
      </c>
      <c r="G22" s="21">
        <v>1</v>
      </c>
      <c r="H22" s="21">
        <v>0</v>
      </c>
      <c r="I22" s="36">
        <f t="shared" si="0"/>
        <v>0</v>
      </c>
      <c r="J22" s="62">
        <f>1</f>
        <v>1</v>
      </c>
      <c r="K22" s="36">
        <v>2</v>
      </c>
      <c r="L22" s="36">
        <v>0</v>
      </c>
      <c r="M22" s="19">
        <f t="shared" si="1"/>
        <v>0</v>
      </c>
    </row>
    <row r="23" spans="1:13" s="55" customFormat="1" ht="25.5">
      <c r="A23" s="55" t="s">
        <v>206</v>
      </c>
      <c r="B23" s="23">
        <v>12</v>
      </c>
      <c r="C23" s="165" t="s">
        <v>12</v>
      </c>
      <c r="D23" s="18" t="s">
        <v>13</v>
      </c>
      <c r="E23" s="19"/>
      <c r="F23" s="17">
        <v>1</v>
      </c>
      <c r="G23" s="21">
        <v>1</v>
      </c>
      <c r="H23" s="21">
        <v>0</v>
      </c>
      <c r="I23" s="36">
        <f t="shared" si="0"/>
        <v>0</v>
      </c>
      <c r="J23" s="62">
        <v>1</v>
      </c>
      <c r="K23" s="36">
        <v>1</v>
      </c>
      <c r="L23" s="36">
        <v>0</v>
      </c>
      <c r="M23" s="19">
        <f t="shared" si="1"/>
        <v>0</v>
      </c>
    </row>
    <row r="24" spans="1:13" s="55" customFormat="1" ht="25.5">
      <c r="A24" s="55" t="s">
        <v>206</v>
      </c>
      <c r="B24" s="23">
        <v>13</v>
      </c>
      <c r="C24" s="165"/>
      <c r="D24" s="18" t="s">
        <v>14</v>
      </c>
      <c r="E24" s="19"/>
      <c r="F24" s="17">
        <v>1</v>
      </c>
      <c r="G24" s="21">
        <v>1</v>
      </c>
      <c r="H24" s="21">
        <v>0</v>
      </c>
      <c r="I24" s="36">
        <f t="shared" si="0"/>
        <v>0</v>
      </c>
      <c r="J24" s="62">
        <v>1</v>
      </c>
      <c r="K24" s="36">
        <v>1</v>
      </c>
      <c r="L24" s="36">
        <v>0</v>
      </c>
      <c r="M24" s="19">
        <f t="shared" si="1"/>
        <v>0</v>
      </c>
    </row>
    <row r="25" spans="1:13" s="55" customFormat="1" ht="14.25" customHeight="1">
      <c r="A25" s="55" t="s">
        <v>206</v>
      </c>
      <c r="B25" s="23">
        <v>14</v>
      </c>
      <c r="C25" s="165"/>
      <c r="D25" s="18" t="s">
        <v>15</v>
      </c>
      <c r="E25" s="19"/>
      <c r="F25" s="17">
        <v>1</v>
      </c>
      <c r="G25" s="21">
        <v>1</v>
      </c>
      <c r="H25" s="21">
        <v>0</v>
      </c>
      <c r="I25" s="36">
        <f t="shared" si="0"/>
        <v>0</v>
      </c>
      <c r="J25" s="62">
        <v>1</v>
      </c>
      <c r="K25" s="36">
        <v>1</v>
      </c>
      <c r="L25" s="36">
        <v>0</v>
      </c>
      <c r="M25" s="19">
        <f t="shared" si="1"/>
        <v>0</v>
      </c>
    </row>
    <row r="26" spans="1:13" s="55" customFormat="1" ht="25.5">
      <c r="A26" s="55" t="s">
        <v>206</v>
      </c>
      <c r="B26" s="23">
        <v>15</v>
      </c>
      <c r="C26" s="165"/>
      <c r="D26" s="18" t="s">
        <v>16</v>
      </c>
      <c r="E26" s="19"/>
      <c r="F26" s="17">
        <v>1</v>
      </c>
      <c r="G26" s="21">
        <v>1</v>
      </c>
      <c r="H26" s="21">
        <v>0</v>
      </c>
      <c r="I26" s="36">
        <f t="shared" si="0"/>
        <v>0</v>
      </c>
      <c r="J26" s="62">
        <v>1</v>
      </c>
      <c r="K26" s="36">
        <v>1</v>
      </c>
      <c r="L26" s="36">
        <v>0</v>
      </c>
      <c r="M26" s="19">
        <f t="shared" si="1"/>
        <v>0</v>
      </c>
    </row>
    <row r="27" spans="1:13" s="55" customFormat="1" ht="38.25">
      <c r="A27" s="55" t="s">
        <v>206</v>
      </c>
      <c r="B27" s="23">
        <v>16</v>
      </c>
      <c r="C27" s="39" t="s">
        <v>17</v>
      </c>
      <c r="D27" s="18" t="s">
        <v>18</v>
      </c>
      <c r="E27" s="19"/>
      <c r="F27" s="17">
        <v>1</v>
      </c>
      <c r="G27" s="21">
        <v>1</v>
      </c>
      <c r="H27" s="21">
        <v>0</v>
      </c>
      <c r="I27" s="36">
        <f t="shared" si="0"/>
        <v>0</v>
      </c>
      <c r="J27" s="62">
        <f>2+3+2+3+10+12+3+1+2+5+1+1</f>
        <v>45</v>
      </c>
      <c r="K27" s="36">
        <v>50</v>
      </c>
      <c r="L27" s="36">
        <v>0</v>
      </c>
      <c r="M27" s="19">
        <f t="shared" si="1"/>
        <v>0</v>
      </c>
    </row>
    <row r="28" spans="1:13" s="55" customFormat="1" ht="25.5">
      <c r="A28" s="55" t="s">
        <v>206</v>
      </c>
      <c r="B28" s="23">
        <v>17</v>
      </c>
      <c r="C28" s="39" t="s">
        <v>19</v>
      </c>
      <c r="D28" s="18" t="s">
        <v>20</v>
      </c>
      <c r="E28" s="19"/>
      <c r="F28" s="17">
        <v>5</v>
      </c>
      <c r="G28" s="21">
        <v>1</v>
      </c>
      <c r="H28" s="21">
        <v>4</v>
      </c>
      <c r="I28" s="36">
        <f t="shared" si="0"/>
        <v>0</v>
      </c>
      <c r="J28" s="62">
        <v>25</v>
      </c>
      <c r="K28" s="36">
        <v>20</v>
      </c>
      <c r="L28" s="36">
        <v>11</v>
      </c>
      <c r="M28" s="19">
        <f t="shared" si="1"/>
        <v>0</v>
      </c>
    </row>
    <row r="29" spans="1:13" ht="26.25">
      <c r="A29" s="56" t="s">
        <v>205</v>
      </c>
      <c r="B29" s="23">
        <v>18</v>
      </c>
      <c r="C29" s="166" t="s">
        <v>167</v>
      </c>
      <c r="D29" s="64" t="s">
        <v>266</v>
      </c>
      <c r="E29" s="32"/>
      <c r="F29" s="65"/>
      <c r="G29" s="66"/>
      <c r="H29" s="66"/>
      <c r="I29" s="32"/>
      <c r="J29" s="67">
        <f>1+1+2</f>
        <v>4</v>
      </c>
      <c r="K29" s="68">
        <v>4</v>
      </c>
      <c r="L29" s="68">
        <v>1</v>
      </c>
      <c r="M29" s="19">
        <f>E29*K29</f>
        <v>0</v>
      </c>
    </row>
    <row r="30" spans="1:13" s="55" customFormat="1">
      <c r="A30" s="55" t="s">
        <v>205</v>
      </c>
      <c r="B30" s="23">
        <v>19</v>
      </c>
      <c r="C30" s="166"/>
      <c r="D30" s="69" t="s">
        <v>267</v>
      </c>
      <c r="E30" s="19"/>
      <c r="F30" s="17">
        <v>2</v>
      </c>
      <c r="G30" s="21">
        <v>2</v>
      </c>
      <c r="H30" s="21">
        <v>0</v>
      </c>
      <c r="I30" s="36">
        <f t="shared" si="0"/>
        <v>0</v>
      </c>
      <c r="J30" s="62">
        <f>1+2+1</f>
        <v>4</v>
      </c>
      <c r="K30" s="36">
        <v>4</v>
      </c>
      <c r="L30" s="36">
        <v>0</v>
      </c>
      <c r="M30" s="19">
        <f t="shared" si="1"/>
        <v>0</v>
      </c>
    </row>
    <row r="31" spans="1:13" s="55" customFormat="1">
      <c r="A31" s="55" t="s">
        <v>205</v>
      </c>
      <c r="B31" s="23">
        <v>20</v>
      </c>
      <c r="C31" s="166"/>
      <c r="D31" s="69" t="s">
        <v>66</v>
      </c>
      <c r="E31" s="19"/>
      <c r="F31" s="17">
        <v>2</v>
      </c>
      <c r="G31" s="21">
        <v>2</v>
      </c>
      <c r="H31" s="21">
        <v>0</v>
      </c>
      <c r="I31" s="36">
        <f t="shared" si="0"/>
        <v>0</v>
      </c>
      <c r="J31" s="62">
        <f>1+2+1</f>
        <v>4</v>
      </c>
      <c r="K31" s="36">
        <v>4</v>
      </c>
      <c r="L31" s="36">
        <v>0</v>
      </c>
      <c r="M31" s="19">
        <f t="shared" si="1"/>
        <v>0</v>
      </c>
    </row>
    <row r="32" spans="1:13" s="55" customFormat="1">
      <c r="A32" s="55" t="s">
        <v>205</v>
      </c>
      <c r="B32" s="23">
        <v>21</v>
      </c>
      <c r="C32" s="166"/>
      <c r="D32" s="69" t="s">
        <v>68</v>
      </c>
      <c r="E32" s="19"/>
      <c r="F32" s="17">
        <v>2</v>
      </c>
      <c r="G32" s="21">
        <v>2</v>
      </c>
      <c r="H32" s="21">
        <v>0</v>
      </c>
      <c r="I32" s="36">
        <f t="shared" si="0"/>
        <v>0</v>
      </c>
      <c r="J32" s="62">
        <f>1+1+1</f>
        <v>3</v>
      </c>
      <c r="K32" s="36">
        <v>3</v>
      </c>
      <c r="L32" s="36">
        <v>1</v>
      </c>
      <c r="M32" s="19">
        <f t="shared" si="1"/>
        <v>0</v>
      </c>
    </row>
    <row r="33" spans="1:13" s="55" customFormat="1" ht="25.5">
      <c r="A33" s="55" t="s">
        <v>206</v>
      </c>
      <c r="B33" s="23">
        <v>22</v>
      </c>
      <c r="C33" s="39" t="s">
        <v>21</v>
      </c>
      <c r="D33" s="18" t="s">
        <v>22</v>
      </c>
      <c r="E33" s="19"/>
      <c r="F33" s="17">
        <v>3</v>
      </c>
      <c r="G33" s="21">
        <v>1</v>
      </c>
      <c r="H33" s="21">
        <v>2</v>
      </c>
      <c r="I33" s="36">
        <f t="shared" si="0"/>
        <v>0</v>
      </c>
      <c r="J33" s="62">
        <f>1+1</f>
        <v>2</v>
      </c>
      <c r="K33" s="36">
        <v>3</v>
      </c>
      <c r="L33" s="36">
        <v>1</v>
      </c>
      <c r="M33" s="19">
        <f t="shared" si="1"/>
        <v>0</v>
      </c>
    </row>
    <row r="34" spans="1:13" s="55" customFormat="1" ht="25.5">
      <c r="A34" s="55" t="s">
        <v>206</v>
      </c>
      <c r="B34" s="23">
        <v>23</v>
      </c>
      <c r="C34" s="39" t="s">
        <v>23</v>
      </c>
      <c r="D34" s="18" t="s">
        <v>24</v>
      </c>
      <c r="E34" s="19"/>
      <c r="F34" s="17">
        <v>1</v>
      </c>
      <c r="G34" s="21">
        <v>1</v>
      </c>
      <c r="H34" s="21">
        <v>0</v>
      </c>
      <c r="I34" s="36">
        <f t="shared" si="0"/>
        <v>0</v>
      </c>
      <c r="J34" s="62">
        <f>1+1</f>
        <v>2</v>
      </c>
      <c r="K34" s="36">
        <v>3</v>
      </c>
      <c r="L34" s="36">
        <v>0</v>
      </c>
      <c r="M34" s="19">
        <f t="shared" si="1"/>
        <v>0</v>
      </c>
    </row>
    <row r="35" spans="1:13" s="55" customFormat="1" ht="25.5">
      <c r="A35" s="55" t="s">
        <v>204</v>
      </c>
      <c r="B35" s="23">
        <v>24</v>
      </c>
      <c r="C35" s="39" t="s">
        <v>25</v>
      </c>
      <c r="D35" s="18" t="s">
        <v>26</v>
      </c>
      <c r="E35" s="19"/>
      <c r="F35" s="17">
        <v>15</v>
      </c>
      <c r="G35" s="21">
        <v>5</v>
      </c>
      <c r="H35" s="21">
        <v>10</v>
      </c>
      <c r="I35" s="36">
        <f t="shared" si="0"/>
        <v>0</v>
      </c>
      <c r="J35" s="62">
        <v>15</v>
      </c>
      <c r="K35" s="36">
        <v>18</v>
      </c>
      <c r="L35" s="36">
        <v>0</v>
      </c>
      <c r="M35" s="19">
        <f t="shared" si="1"/>
        <v>0</v>
      </c>
    </row>
    <row r="36" spans="1:13" s="55" customFormat="1" ht="25.5">
      <c r="A36" s="55" t="s">
        <v>206</v>
      </c>
      <c r="B36" s="23">
        <v>25</v>
      </c>
      <c r="C36" s="39" t="s">
        <v>27</v>
      </c>
      <c r="D36" s="18" t="s">
        <v>28</v>
      </c>
      <c r="E36" s="19"/>
      <c r="F36" s="17">
        <v>18</v>
      </c>
      <c r="G36" s="21">
        <v>5</v>
      </c>
      <c r="H36" s="21">
        <v>13</v>
      </c>
      <c r="I36" s="36">
        <f t="shared" si="0"/>
        <v>0</v>
      </c>
      <c r="J36" s="62">
        <f>2+1+1+1+1+1+1+1+1</f>
        <v>10</v>
      </c>
      <c r="K36" s="36">
        <v>12</v>
      </c>
      <c r="L36" s="36">
        <v>8</v>
      </c>
      <c r="M36" s="19">
        <f t="shared" si="1"/>
        <v>0</v>
      </c>
    </row>
    <row r="37" spans="1:13" s="55" customFormat="1" ht="25.5">
      <c r="A37" s="55" t="s">
        <v>206</v>
      </c>
      <c r="B37" s="23">
        <v>26</v>
      </c>
      <c r="C37" s="39" t="s">
        <v>29</v>
      </c>
      <c r="D37" s="18" t="s">
        <v>30</v>
      </c>
      <c r="E37" s="19"/>
      <c r="F37" s="17">
        <v>1</v>
      </c>
      <c r="G37" s="21">
        <v>1</v>
      </c>
      <c r="H37" s="21">
        <v>0</v>
      </c>
      <c r="I37" s="36">
        <f t="shared" si="0"/>
        <v>0</v>
      </c>
      <c r="J37" s="62">
        <f>2</f>
        <v>2</v>
      </c>
      <c r="K37" s="36">
        <v>3</v>
      </c>
      <c r="L37" s="36">
        <v>0</v>
      </c>
      <c r="M37" s="19">
        <f t="shared" si="1"/>
        <v>0</v>
      </c>
    </row>
    <row r="38" spans="1:13" s="55" customFormat="1" ht="25.5">
      <c r="A38" s="55" t="s">
        <v>206</v>
      </c>
      <c r="B38" s="23">
        <v>27</v>
      </c>
      <c r="C38" s="39" t="s">
        <v>73</v>
      </c>
      <c r="D38" s="18" t="s">
        <v>74</v>
      </c>
      <c r="E38" s="19"/>
      <c r="F38" s="17">
        <v>4</v>
      </c>
      <c r="G38" s="21">
        <v>2</v>
      </c>
      <c r="H38" s="21">
        <v>2</v>
      </c>
      <c r="I38" s="36">
        <f t="shared" si="0"/>
        <v>0</v>
      </c>
      <c r="J38" s="62">
        <f>1+1+1+1</f>
        <v>4</v>
      </c>
      <c r="K38" s="36">
        <v>4</v>
      </c>
      <c r="L38" s="36">
        <v>0</v>
      </c>
      <c r="M38" s="19">
        <f t="shared" si="1"/>
        <v>0</v>
      </c>
    </row>
    <row r="39" spans="1:13" s="55" customFormat="1" ht="25.5">
      <c r="A39" s="55" t="s">
        <v>206</v>
      </c>
      <c r="B39" s="23">
        <v>28</v>
      </c>
      <c r="C39" s="39" t="s">
        <v>31</v>
      </c>
      <c r="D39" s="18" t="s">
        <v>32</v>
      </c>
      <c r="E39" s="19"/>
      <c r="F39" s="17">
        <v>1</v>
      </c>
      <c r="G39" s="21">
        <v>1</v>
      </c>
      <c r="H39" s="21">
        <v>0</v>
      </c>
      <c r="I39" s="36">
        <f t="shared" si="0"/>
        <v>0</v>
      </c>
      <c r="J39" s="62">
        <v>1</v>
      </c>
      <c r="K39" s="36">
        <v>2</v>
      </c>
      <c r="L39" s="36">
        <v>0</v>
      </c>
      <c r="M39" s="19">
        <f t="shared" si="1"/>
        <v>0</v>
      </c>
    </row>
    <row r="40" spans="1:13" s="55" customFormat="1" ht="25.5">
      <c r="A40" s="55" t="s">
        <v>206</v>
      </c>
      <c r="B40" s="23">
        <v>29</v>
      </c>
      <c r="C40" s="165" t="s">
        <v>70</v>
      </c>
      <c r="D40" s="69" t="s">
        <v>71</v>
      </c>
      <c r="E40" s="19"/>
      <c r="F40" s="17">
        <v>3</v>
      </c>
      <c r="G40" s="21">
        <v>2</v>
      </c>
      <c r="H40" s="21">
        <v>1</v>
      </c>
      <c r="I40" s="36">
        <f t="shared" si="0"/>
        <v>0</v>
      </c>
      <c r="J40" s="62">
        <f>1</f>
        <v>1</v>
      </c>
      <c r="K40" s="36">
        <v>1</v>
      </c>
      <c r="L40" s="36">
        <v>1</v>
      </c>
      <c r="M40" s="19">
        <f t="shared" si="1"/>
        <v>0</v>
      </c>
    </row>
    <row r="41" spans="1:13" s="55" customFormat="1" ht="25.5">
      <c r="A41" s="55" t="s">
        <v>206</v>
      </c>
      <c r="B41" s="23">
        <v>30</v>
      </c>
      <c r="C41" s="165"/>
      <c r="D41" s="69" t="s">
        <v>69</v>
      </c>
      <c r="E41" s="19"/>
      <c r="F41" s="17">
        <v>3</v>
      </c>
      <c r="G41" s="21">
        <v>2</v>
      </c>
      <c r="H41" s="21">
        <v>1</v>
      </c>
      <c r="I41" s="36">
        <f t="shared" si="0"/>
        <v>0</v>
      </c>
      <c r="J41" s="62">
        <f>1</f>
        <v>1</v>
      </c>
      <c r="K41" s="36">
        <v>1</v>
      </c>
      <c r="L41" s="36">
        <v>1</v>
      </c>
      <c r="M41" s="19">
        <f t="shared" si="1"/>
        <v>0</v>
      </c>
    </row>
    <row r="42" spans="1:13" s="55" customFormat="1" ht="25.5">
      <c r="A42" s="55" t="s">
        <v>206</v>
      </c>
      <c r="B42" s="23">
        <v>31</v>
      </c>
      <c r="C42" s="165"/>
      <c r="D42" s="69" t="s">
        <v>72</v>
      </c>
      <c r="E42" s="19"/>
      <c r="F42" s="17">
        <v>3</v>
      </c>
      <c r="G42" s="21">
        <v>2</v>
      </c>
      <c r="H42" s="21">
        <v>1</v>
      </c>
      <c r="I42" s="36">
        <f t="shared" si="0"/>
        <v>0</v>
      </c>
      <c r="J42" s="62"/>
      <c r="K42" s="36">
        <v>1</v>
      </c>
      <c r="L42" s="36">
        <v>1</v>
      </c>
      <c r="M42" s="19">
        <f t="shared" si="1"/>
        <v>0</v>
      </c>
    </row>
    <row r="43" spans="1:13" s="55" customFormat="1" ht="25.5">
      <c r="A43" s="55" t="s">
        <v>206</v>
      </c>
      <c r="B43" s="23">
        <v>32</v>
      </c>
      <c r="C43" s="165" t="s">
        <v>50</v>
      </c>
      <c r="D43" s="39" t="s">
        <v>51</v>
      </c>
      <c r="E43" s="19"/>
      <c r="F43" s="17">
        <v>3</v>
      </c>
      <c r="G43" s="21">
        <v>1</v>
      </c>
      <c r="H43" s="21">
        <v>2</v>
      </c>
      <c r="I43" s="36">
        <f t="shared" si="0"/>
        <v>0</v>
      </c>
      <c r="J43" s="70">
        <f>2+1+1+1+1+1</f>
        <v>7</v>
      </c>
      <c r="K43" s="36">
        <v>7</v>
      </c>
      <c r="L43" s="36">
        <v>2</v>
      </c>
      <c r="M43" s="19">
        <f t="shared" si="1"/>
        <v>0</v>
      </c>
    </row>
    <row r="44" spans="1:13" s="55" customFormat="1" ht="25.5">
      <c r="A44" s="55" t="s">
        <v>206</v>
      </c>
      <c r="B44" s="23">
        <v>33</v>
      </c>
      <c r="C44" s="165"/>
      <c r="D44" s="39" t="s">
        <v>52</v>
      </c>
      <c r="E44" s="19"/>
      <c r="F44" s="17">
        <v>3</v>
      </c>
      <c r="G44" s="21">
        <v>1</v>
      </c>
      <c r="H44" s="21">
        <v>2</v>
      </c>
      <c r="I44" s="36">
        <f t="shared" si="0"/>
        <v>0</v>
      </c>
      <c r="J44" s="70">
        <f>1+1+1+1+1+1</f>
        <v>6</v>
      </c>
      <c r="K44" s="36">
        <v>3</v>
      </c>
      <c r="L44" s="36">
        <v>5</v>
      </c>
      <c r="M44" s="19">
        <f t="shared" si="1"/>
        <v>0</v>
      </c>
    </row>
    <row r="45" spans="1:13" s="55" customFormat="1" ht="25.5">
      <c r="A45" s="55" t="s">
        <v>206</v>
      </c>
      <c r="B45" s="23">
        <v>34</v>
      </c>
      <c r="C45" s="165"/>
      <c r="D45" s="39" t="s">
        <v>53</v>
      </c>
      <c r="E45" s="19"/>
      <c r="F45" s="17">
        <v>3</v>
      </c>
      <c r="G45" s="21">
        <v>1</v>
      </c>
      <c r="H45" s="21">
        <v>2</v>
      </c>
      <c r="I45" s="36">
        <f t="shared" si="0"/>
        <v>0</v>
      </c>
      <c r="J45" s="70">
        <f>2+1+1+1+1+1</f>
        <v>7</v>
      </c>
      <c r="K45" s="36">
        <v>6</v>
      </c>
      <c r="L45" s="36">
        <v>1</v>
      </c>
      <c r="M45" s="19">
        <f t="shared" si="1"/>
        <v>0</v>
      </c>
    </row>
    <row r="46" spans="1:13" s="55" customFormat="1" ht="25.5">
      <c r="A46" s="55" t="s">
        <v>206</v>
      </c>
      <c r="B46" s="23">
        <v>35</v>
      </c>
      <c r="C46" s="165"/>
      <c r="D46" s="39" t="s">
        <v>54</v>
      </c>
      <c r="E46" s="19"/>
      <c r="F46" s="17">
        <v>3</v>
      </c>
      <c r="G46" s="21">
        <v>1</v>
      </c>
      <c r="H46" s="21">
        <v>2</v>
      </c>
      <c r="I46" s="36">
        <f t="shared" si="0"/>
        <v>0</v>
      </c>
      <c r="J46" s="70">
        <f>2+1+1+2+1+2</f>
        <v>9</v>
      </c>
      <c r="K46" s="36">
        <v>9</v>
      </c>
      <c r="L46" s="36">
        <v>1</v>
      </c>
      <c r="M46" s="19">
        <f t="shared" si="1"/>
        <v>0</v>
      </c>
    </row>
    <row r="47" spans="1:13" s="55" customFormat="1" ht="45">
      <c r="A47" s="58" t="s">
        <v>208</v>
      </c>
      <c r="B47" s="23">
        <v>36</v>
      </c>
      <c r="C47" s="39" t="s">
        <v>33</v>
      </c>
      <c r="D47" s="18" t="s">
        <v>34</v>
      </c>
      <c r="E47" s="19"/>
      <c r="F47" s="17">
        <v>1</v>
      </c>
      <c r="G47" s="21">
        <v>1</v>
      </c>
      <c r="H47" s="21">
        <v>0</v>
      </c>
      <c r="I47" s="36">
        <f t="shared" si="0"/>
        <v>0</v>
      </c>
      <c r="J47" s="62">
        <f>1+1</f>
        <v>2</v>
      </c>
      <c r="K47" s="36">
        <v>3</v>
      </c>
      <c r="L47" s="36">
        <v>0</v>
      </c>
      <c r="M47" s="19">
        <f t="shared" si="1"/>
        <v>0</v>
      </c>
    </row>
    <row r="48" spans="1:13" s="55" customFormat="1" ht="25.5">
      <c r="A48" s="55" t="s">
        <v>206</v>
      </c>
      <c r="B48" s="23">
        <v>37</v>
      </c>
      <c r="C48" s="39" t="s">
        <v>35</v>
      </c>
      <c r="D48" s="18" t="s">
        <v>36</v>
      </c>
      <c r="E48" s="19"/>
      <c r="F48" s="17">
        <v>62</v>
      </c>
      <c r="G48" s="21">
        <v>30</v>
      </c>
      <c r="H48" s="21">
        <v>22</v>
      </c>
      <c r="I48" s="36">
        <f t="shared" si="0"/>
        <v>10</v>
      </c>
      <c r="J48" s="62">
        <f>1+1+1+2+1+2+1+1+2+2+4+3+1+5+2+1+1+1+1+5+1+1+6+1</f>
        <v>47</v>
      </c>
      <c r="K48" s="36">
        <v>35</v>
      </c>
      <c r="L48" s="36">
        <v>19</v>
      </c>
      <c r="M48" s="19">
        <f t="shared" si="1"/>
        <v>0</v>
      </c>
    </row>
    <row r="49" spans="1:13" s="55" customFormat="1" ht="38.25">
      <c r="A49" s="55" t="s">
        <v>207</v>
      </c>
      <c r="B49" s="23">
        <v>38</v>
      </c>
      <c r="C49" s="39" t="s">
        <v>37</v>
      </c>
      <c r="D49" s="18" t="s">
        <v>38</v>
      </c>
      <c r="E49" s="19"/>
      <c r="F49" s="17">
        <v>3</v>
      </c>
      <c r="G49" s="21">
        <v>3</v>
      </c>
      <c r="H49" s="21">
        <v>0</v>
      </c>
      <c r="I49" s="36">
        <f t="shared" si="0"/>
        <v>0</v>
      </c>
      <c r="J49" s="62">
        <f>1</f>
        <v>1</v>
      </c>
      <c r="K49" s="36">
        <v>1</v>
      </c>
      <c r="L49" s="36">
        <v>0</v>
      </c>
      <c r="M49" s="19">
        <f t="shared" si="1"/>
        <v>0</v>
      </c>
    </row>
    <row r="50" spans="1:13" s="55" customFormat="1" ht="25.5">
      <c r="A50" s="55" t="s">
        <v>206</v>
      </c>
      <c r="B50" s="23">
        <v>39</v>
      </c>
      <c r="C50" s="39" t="s">
        <v>39</v>
      </c>
      <c r="D50" s="18" t="s">
        <v>40</v>
      </c>
      <c r="E50" s="19"/>
      <c r="F50" s="17">
        <v>1</v>
      </c>
      <c r="G50" s="21">
        <v>1</v>
      </c>
      <c r="H50" s="21">
        <v>0</v>
      </c>
      <c r="I50" s="36">
        <f t="shared" si="0"/>
        <v>0</v>
      </c>
      <c r="J50" s="62">
        <f>1+1</f>
        <v>2</v>
      </c>
      <c r="K50" s="36">
        <v>3</v>
      </c>
      <c r="L50" s="36">
        <v>0</v>
      </c>
      <c r="M50" s="19">
        <f t="shared" si="1"/>
        <v>0</v>
      </c>
    </row>
    <row r="51" spans="1:13" ht="30">
      <c r="A51" s="56" t="s">
        <v>206</v>
      </c>
      <c r="B51" s="23">
        <v>40</v>
      </c>
      <c r="C51" s="71" t="s">
        <v>163</v>
      </c>
      <c r="D51" s="72" t="s">
        <v>164</v>
      </c>
      <c r="E51" s="32"/>
      <c r="F51" s="65"/>
      <c r="G51" s="66"/>
      <c r="H51" s="66"/>
      <c r="I51" s="64"/>
      <c r="J51" s="67">
        <f>1+1+1+1</f>
        <v>4</v>
      </c>
      <c r="K51" s="73">
        <v>5</v>
      </c>
      <c r="L51" s="73">
        <v>0</v>
      </c>
      <c r="M51" s="19">
        <f t="shared" si="1"/>
        <v>0</v>
      </c>
    </row>
    <row r="52" spans="1:13">
      <c r="B52" s="23">
        <v>41</v>
      </c>
      <c r="C52" s="71" t="s">
        <v>275</v>
      </c>
      <c r="D52" s="72" t="s">
        <v>276</v>
      </c>
      <c r="E52" s="32"/>
      <c r="F52" s="65"/>
      <c r="G52" s="66"/>
      <c r="H52" s="66"/>
      <c r="I52" s="64"/>
      <c r="J52" s="67"/>
      <c r="K52" s="73">
        <v>1</v>
      </c>
      <c r="L52" s="73"/>
      <c r="M52" s="19">
        <f t="shared" si="1"/>
        <v>0</v>
      </c>
    </row>
    <row r="53" spans="1:13" ht="26.25">
      <c r="A53" s="56" t="s">
        <v>206</v>
      </c>
      <c r="B53" s="23">
        <v>42</v>
      </c>
      <c r="C53" s="71" t="s">
        <v>165</v>
      </c>
      <c r="D53" s="72" t="s">
        <v>166</v>
      </c>
      <c r="E53" s="32"/>
      <c r="F53" s="65"/>
      <c r="G53" s="66"/>
      <c r="H53" s="66"/>
      <c r="I53" s="64"/>
      <c r="J53" s="67">
        <f>1+1+1+1+1+1</f>
        <v>6</v>
      </c>
      <c r="K53" s="73">
        <v>2</v>
      </c>
      <c r="L53" s="73">
        <v>5</v>
      </c>
      <c r="M53" s="19">
        <f t="shared" si="1"/>
        <v>0</v>
      </c>
    </row>
    <row r="54" spans="1:13" ht="26.25">
      <c r="A54" s="56" t="s">
        <v>204</v>
      </c>
      <c r="B54" s="23">
        <v>43</v>
      </c>
      <c r="C54" s="74" t="s">
        <v>192</v>
      </c>
      <c r="D54" s="74" t="s">
        <v>193</v>
      </c>
      <c r="E54" s="32"/>
      <c r="F54" s="65"/>
      <c r="G54" s="66"/>
      <c r="H54" s="66"/>
      <c r="I54" s="64"/>
      <c r="J54" s="67">
        <f>1+1</f>
        <v>2</v>
      </c>
      <c r="K54" s="73">
        <v>1</v>
      </c>
      <c r="L54" s="73">
        <v>2</v>
      </c>
      <c r="M54" s="19">
        <f t="shared" si="1"/>
        <v>0</v>
      </c>
    </row>
    <row r="55" spans="1:13" ht="26.25">
      <c r="A55" s="56" t="s">
        <v>206</v>
      </c>
      <c r="B55" s="23">
        <v>44</v>
      </c>
      <c r="C55" s="74" t="s">
        <v>194</v>
      </c>
      <c r="D55" s="64" t="s">
        <v>194</v>
      </c>
      <c r="E55" s="32"/>
      <c r="F55" s="65"/>
      <c r="G55" s="66"/>
      <c r="H55" s="66"/>
      <c r="I55" s="64"/>
      <c r="J55" s="67">
        <f>1+1</f>
        <v>2</v>
      </c>
      <c r="K55" s="73">
        <v>3</v>
      </c>
      <c r="L55" s="73">
        <v>0</v>
      </c>
      <c r="M55" s="19">
        <f t="shared" si="1"/>
        <v>0</v>
      </c>
    </row>
    <row r="56" spans="1:13" ht="26.25">
      <c r="A56" s="56" t="s">
        <v>208</v>
      </c>
      <c r="B56" s="23">
        <v>45</v>
      </c>
      <c r="C56" s="74" t="s">
        <v>177</v>
      </c>
      <c r="D56" s="74" t="s">
        <v>176</v>
      </c>
      <c r="E56" s="32"/>
      <c r="F56" s="65"/>
      <c r="G56" s="66"/>
      <c r="H56" s="66"/>
      <c r="I56" s="64"/>
      <c r="J56" s="67">
        <f>1</f>
        <v>1</v>
      </c>
      <c r="K56" s="73">
        <v>2</v>
      </c>
      <c r="L56" s="73">
        <v>0</v>
      </c>
      <c r="M56" s="19">
        <f t="shared" ref="M56:M59" si="2">E56*K56</f>
        <v>0</v>
      </c>
    </row>
    <row r="57" spans="1:13" ht="26.25">
      <c r="A57" s="56" t="s">
        <v>206</v>
      </c>
      <c r="B57" s="23">
        <v>46</v>
      </c>
      <c r="C57" s="74" t="s">
        <v>178</v>
      </c>
      <c r="D57" s="74" t="s">
        <v>179</v>
      </c>
      <c r="E57" s="32"/>
      <c r="F57" s="65"/>
      <c r="G57" s="66"/>
      <c r="H57" s="66"/>
      <c r="I57" s="64"/>
      <c r="J57" s="67">
        <f>1+1+1+1</f>
        <v>4</v>
      </c>
      <c r="K57" s="73">
        <v>5</v>
      </c>
      <c r="L57" s="73">
        <v>0</v>
      </c>
      <c r="M57" s="19">
        <f t="shared" si="2"/>
        <v>0</v>
      </c>
    </row>
    <row r="58" spans="1:13" ht="26.25">
      <c r="A58" s="56" t="s">
        <v>208</v>
      </c>
      <c r="B58" s="23">
        <v>47</v>
      </c>
      <c r="C58" s="74" t="s">
        <v>180</v>
      </c>
      <c r="D58" s="74" t="s">
        <v>181</v>
      </c>
      <c r="E58" s="32"/>
      <c r="F58" s="65"/>
      <c r="G58" s="66"/>
      <c r="H58" s="66"/>
      <c r="I58" s="64"/>
      <c r="J58" s="67">
        <f>1+1+2</f>
        <v>4</v>
      </c>
      <c r="K58" s="73">
        <v>2</v>
      </c>
      <c r="L58" s="73">
        <v>3</v>
      </c>
      <c r="M58" s="19">
        <f t="shared" si="2"/>
        <v>0</v>
      </c>
    </row>
    <row r="59" spans="1:13" ht="26.25">
      <c r="A59" s="56" t="s">
        <v>206</v>
      </c>
      <c r="B59" s="23">
        <v>48</v>
      </c>
      <c r="C59" s="74" t="s">
        <v>183</v>
      </c>
      <c r="D59" s="74" t="s">
        <v>182</v>
      </c>
      <c r="E59" s="32"/>
      <c r="F59" s="65"/>
      <c r="G59" s="66"/>
      <c r="H59" s="66"/>
      <c r="I59" s="64"/>
      <c r="J59" s="67">
        <f>1+2</f>
        <v>3</v>
      </c>
      <c r="K59" s="73">
        <v>4</v>
      </c>
      <c r="L59" s="73">
        <v>0</v>
      </c>
      <c r="M59" s="19">
        <f t="shared" si="2"/>
        <v>0</v>
      </c>
    </row>
    <row r="60" spans="1:13" ht="26.25">
      <c r="E60" s="75" t="s">
        <v>350</v>
      </c>
      <c r="F60" s="76"/>
      <c r="G60" s="77"/>
      <c r="H60" s="77"/>
      <c r="I60" s="78"/>
      <c r="J60" s="79"/>
      <c r="K60" s="76"/>
      <c r="L60" s="76"/>
      <c r="M60" s="80">
        <f>SUM(M12:M59)</f>
        <v>0</v>
      </c>
    </row>
    <row r="61" spans="1:13" ht="26.25">
      <c r="E61" s="75" t="s">
        <v>348</v>
      </c>
      <c r="F61" s="76"/>
      <c r="G61" s="77"/>
      <c r="H61" s="77"/>
      <c r="I61" s="78"/>
      <c r="J61" s="79"/>
      <c r="K61" s="76"/>
      <c r="L61" s="76"/>
      <c r="M61" s="80">
        <f>24%*M60</f>
        <v>0</v>
      </c>
    </row>
    <row r="62" spans="1:13" ht="26.25">
      <c r="C62" s="132" t="s">
        <v>341</v>
      </c>
      <c r="E62" s="75" t="s">
        <v>349</v>
      </c>
      <c r="F62" s="76"/>
      <c r="G62" s="77"/>
      <c r="H62" s="77"/>
      <c r="I62" s="78"/>
      <c r="J62" s="79"/>
      <c r="K62" s="76"/>
      <c r="L62" s="76"/>
      <c r="M62" s="80">
        <f>M60+M61</f>
        <v>0</v>
      </c>
    </row>
  </sheetData>
  <autoFilter ref="I11:I59">
    <filterColumn colId="0"/>
  </autoFilter>
  <mergeCells count="14">
    <mergeCell ref="C23:C26"/>
    <mergeCell ref="C14:C17"/>
    <mergeCell ref="C19:C22"/>
    <mergeCell ref="C43:C46"/>
    <mergeCell ref="C40:C42"/>
    <mergeCell ref="C29:C32"/>
    <mergeCell ref="D6:G6"/>
    <mergeCell ref="D7:G7"/>
    <mergeCell ref="D8:G8"/>
    <mergeCell ref="D9:G9"/>
    <mergeCell ref="C2:M2"/>
    <mergeCell ref="D3:G3"/>
    <mergeCell ref="D4:G4"/>
    <mergeCell ref="D5:G5"/>
  </mergeCells>
  <hyperlinks>
    <hyperlink ref="D31" r:id="rId1" display="https://www.cartridgesave.co.uk/C4837AE.html"/>
  </hyperlinks>
  <pageMargins left="0.43307086614173229" right="0.70866141732283472" top="0.43307086614173229" bottom="0.39370078740157483" header="0.31496062992125984" footer="0.31496062992125984"/>
  <pageSetup paperSize="9" orientation="portrait" verticalDpi="4294967294"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L94"/>
  <sheetViews>
    <sheetView tabSelected="1" workbookViewId="0">
      <selection activeCell="S86" sqref="S86"/>
    </sheetView>
  </sheetViews>
  <sheetFormatPr defaultColWidth="9.140625" defaultRowHeight="15"/>
  <cols>
    <col min="1" max="1" width="4.42578125" style="3" customWidth="1"/>
    <col min="2" max="2" width="41.42578125" style="43" customWidth="1"/>
    <col min="3" max="3" width="10.5703125" style="47" customWidth="1"/>
    <col min="4" max="4" width="10.5703125" style="5" customWidth="1"/>
    <col min="5" max="5" width="19.140625" style="16" customWidth="1"/>
    <col min="6" max="6" width="15.5703125" style="35" customWidth="1"/>
    <col min="7" max="7" width="9.140625" style="3" hidden="1" customWidth="1"/>
    <col min="8" max="8" width="11.85546875" style="9" hidden="1" customWidth="1"/>
    <col min="9" max="11" width="8.7109375" style="9" hidden="1" customWidth="1"/>
    <col min="12" max="12" width="9.140625" style="3" hidden="1" customWidth="1"/>
    <col min="13" max="16384" width="9.140625" style="3"/>
  </cols>
  <sheetData>
    <row r="1" spans="1:12" ht="63.75" customHeight="1">
      <c r="A1" s="135"/>
      <c r="B1" s="136"/>
      <c r="C1" s="137" t="s">
        <v>340</v>
      </c>
      <c r="D1" s="138"/>
      <c r="E1" s="138"/>
      <c r="F1" s="139"/>
      <c r="G1" s="139"/>
      <c r="H1" s="136"/>
      <c r="I1" s="136"/>
      <c r="J1" s="136"/>
      <c r="K1" s="136"/>
      <c r="L1" s="151"/>
    </row>
    <row r="2" spans="1:12" ht="16.5" thickBot="1">
      <c r="A2" s="140"/>
      <c r="B2" s="168" t="s">
        <v>344</v>
      </c>
      <c r="C2" s="168"/>
      <c r="D2" s="168"/>
      <c r="E2" s="168"/>
      <c r="F2" s="169"/>
      <c r="G2" s="141"/>
      <c r="H2" s="104"/>
      <c r="I2" s="104"/>
      <c r="J2" s="104"/>
      <c r="K2" s="104"/>
      <c r="L2" s="152"/>
    </row>
    <row r="3" spans="1:12" ht="16.5" thickBot="1">
      <c r="A3" s="140"/>
      <c r="B3" s="149" t="s">
        <v>333</v>
      </c>
      <c r="C3" s="159"/>
      <c r="D3" s="159"/>
      <c r="E3" s="159"/>
      <c r="F3" s="167"/>
      <c r="G3" s="150"/>
      <c r="H3" s="154"/>
      <c r="I3" s="154"/>
      <c r="J3" s="154"/>
      <c r="K3" s="154"/>
      <c r="L3" s="155"/>
    </row>
    <row r="4" spans="1:12" ht="16.5" thickBot="1">
      <c r="A4" s="140"/>
      <c r="B4" s="149" t="s">
        <v>334</v>
      </c>
      <c r="C4" s="159"/>
      <c r="D4" s="159"/>
      <c r="E4" s="159"/>
      <c r="F4" s="167"/>
      <c r="G4" s="150"/>
      <c r="H4" s="154"/>
      <c r="I4" s="154"/>
      <c r="J4" s="154"/>
      <c r="K4" s="154"/>
      <c r="L4" s="155"/>
    </row>
    <row r="5" spans="1:12" ht="16.5" thickBot="1">
      <c r="A5" s="140"/>
      <c r="B5" s="149" t="s">
        <v>335</v>
      </c>
      <c r="C5" s="159"/>
      <c r="D5" s="159"/>
      <c r="E5" s="159"/>
      <c r="F5" s="167"/>
      <c r="G5" s="150"/>
      <c r="H5" s="154"/>
      <c r="I5" s="154"/>
      <c r="J5" s="154"/>
      <c r="K5" s="154"/>
      <c r="L5" s="155"/>
    </row>
    <row r="6" spans="1:12" ht="16.5" thickBot="1">
      <c r="A6" s="140"/>
      <c r="B6" s="149" t="s">
        <v>336</v>
      </c>
      <c r="C6" s="159"/>
      <c r="D6" s="159"/>
      <c r="E6" s="159"/>
      <c r="F6" s="167"/>
      <c r="G6" s="150"/>
      <c r="H6" s="154"/>
      <c r="I6" s="154"/>
      <c r="J6" s="154"/>
      <c r="K6" s="154"/>
      <c r="L6" s="155"/>
    </row>
    <row r="7" spans="1:12" ht="16.5" thickBot="1">
      <c r="A7" s="140"/>
      <c r="B7" s="149" t="s">
        <v>337</v>
      </c>
      <c r="C7" s="159"/>
      <c r="D7" s="159"/>
      <c r="E7" s="159"/>
      <c r="F7" s="167"/>
      <c r="G7" s="150"/>
      <c r="H7" s="154"/>
      <c r="I7" s="154"/>
      <c r="J7" s="154"/>
      <c r="K7" s="154"/>
      <c r="L7" s="155"/>
    </row>
    <row r="8" spans="1:12" ht="16.5" thickBot="1">
      <c r="A8" s="140"/>
      <c r="B8" s="149" t="s">
        <v>338</v>
      </c>
      <c r="C8" s="159"/>
      <c r="D8" s="159"/>
      <c r="E8" s="159"/>
      <c r="F8" s="167"/>
      <c r="G8" s="150"/>
      <c r="H8" s="154"/>
      <c r="I8" s="154"/>
      <c r="J8" s="154"/>
      <c r="K8" s="154"/>
      <c r="L8" s="155"/>
    </row>
    <row r="9" spans="1:12" ht="16.5" thickBot="1">
      <c r="A9" s="140"/>
      <c r="B9" s="149" t="s">
        <v>339</v>
      </c>
      <c r="C9" s="159"/>
      <c r="D9" s="159"/>
      <c r="E9" s="159"/>
      <c r="F9" s="167"/>
      <c r="G9" s="150"/>
      <c r="H9" s="154"/>
      <c r="I9" s="154"/>
      <c r="J9" s="154"/>
      <c r="K9" s="154"/>
      <c r="L9" s="155"/>
    </row>
    <row r="10" spans="1:12" ht="15.75" thickBot="1">
      <c r="A10" s="142"/>
      <c r="B10" s="143"/>
      <c r="C10" s="144"/>
      <c r="D10" s="145"/>
      <c r="E10" s="146"/>
      <c r="F10" s="156"/>
      <c r="G10" s="148"/>
      <c r="H10" s="143"/>
      <c r="I10" s="143"/>
      <c r="J10" s="143"/>
      <c r="K10" s="143"/>
      <c r="L10" s="153"/>
    </row>
    <row r="11" spans="1:12" ht="75">
      <c r="A11" s="4" t="s">
        <v>126</v>
      </c>
      <c r="B11" s="2" t="s">
        <v>75</v>
      </c>
      <c r="C11" s="31" t="s">
        <v>76</v>
      </c>
      <c r="D11" s="24" t="s">
        <v>331</v>
      </c>
      <c r="E11" s="10" t="s">
        <v>211</v>
      </c>
      <c r="F11" s="33" t="s">
        <v>351</v>
      </c>
      <c r="G11" s="2" t="s">
        <v>157</v>
      </c>
      <c r="H11" s="7" t="s">
        <v>155</v>
      </c>
      <c r="I11" s="7" t="s">
        <v>158</v>
      </c>
      <c r="J11" s="7" t="s">
        <v>159</v>
      </c>
      <c r="K11" s="7"/>
      <c r="L11" s="15" t="s">
        <v>156</v>
      </c>
    </row>
    <row r="12" spans="1:12" ht="30">
      <c r="A12" s="4">
        <v>1</v>
      </c>
      <c r="B12" s="41" t="s">
        <v>78</v>
      </c>
      <c r="C12" s="44" t="s">
        <v>79</v>
      </c>
      <c r="D12" s="14">
        <v>10</v>
      </c>
      <c r="E12" s="37"/>
      <c r="F12" s="37">
        <f t="shared" ref="F12:F43" si="0">D12*E12</f>
        <v>0</v>
      </c>
      <c r="G12" s="4">
        <v>10</v>
      </c>
      <c r="H12" s="4">
        <v>10</v>
      </c>
      <c r="I12" s="4">
        <v>5</v>
      </c>
      <c r="J12" s="12">
        <v>5</v>
      </c>
      <c r="K12" s="12"/>
      <c r="L12" s="6">
        <f t="shared" ref="L12:L19" si="1">D12-H12-I12</f>
        <v>-5</v>
      </c>
    </row>
    <row r="13" spans="1:12" ht="30">
      <c r="A13" s="4">
        <v>2</v>
      </c>
      <c r="B13" s="41" t="s">
        <v>80</v>
      </c>
      <c r="C13" s="44" t="s">
        <v>79</v>
      </c>
      <c r="D13" s="14">
        <v>15</v>
      </c>
      <c r="E13" s="37"/>
      <c r="F13" s="37">
        <f t="shared" si="0"/>
        <v>0</v>
      </c>
      <c r="G13" s="4">
        <v>10</v>
      </c>
      <c r="H13" s="4">
        <v>10</v>
      </c>
      <c r="I13" s="4">
        <v>5</v>
      </c>
      <c r="J13" s="4">
        <v>5</v>
      </c>
      <c r="K13" s="4"/>
      <c r="L13" s="6">
        <f t="shared" si="1"/>
        <v>0</v>
      </c>
    </row>
    <row r="14" spans="1:12">
      <c r="A14" s="4">
        <v>3</v>
      </c>
      <c r="B14" s="7" t="s">
        <v>202</v>
      </c>
      <c r="C14" s="44" t="s">
        <v>79</v>
      </c>
      <c r="D14" s="14">
        <v>10</v>
      </c>
      <c r="E14" s="37"/>
      <c r="F14" s="37">
        <f t="shared" si="0"/>
        <v>0</v>
      </c>
      <c r="G14" s="4">
        <v>30</v>
      </c>
      <c r="H14" s="4">
        <v>30</v>
      </c>
      <c r="I14" s="4"/>
      <c r="J14" s="4">
        <v>0</v>
      </c>
      <c r="K14" s="4"/>
      <c r="L14" s="6">
        <f t="shared" si="1"/>
        <v>-20</v>
      </c>
    </row>
    <row r="15" spans="1:12" s="28" customFormat="1">
      <c r="A15" s="4">
        <v>4</v>
      </c>
      <c r="B15" s="7" t="s">
        <v>259</v>
      </c>
      <c r="C15" s="45" t="s">
        <v>79</v>
      </c>
      <c r="D15" s="14">
        <v>12</v>
      </c>
      <c r="E15" s="38"/>
      <c r="F15" s="37">
        <f t="shared" si="0"/>
        <v>0</v>
      </c>
      <c r="G15" s="4">
        <v>30</v>
      </c>
      <c r="H15" s="4">
        <v>30</v>
      </c>
      <c r="I15" s="4"/>
      <c r="J15" s="4">
        <v>0</v>
      </c>
      <c r="K15" s="4"/>
      <c r="L15" s="6">
        <f t="shared" si="1"/>
        <v>-18</v>
      </c>
    </row>
    <row r="16" spans="1:12">
      <c r="A16" s="4">
        <v>5</v>
      </c>
      <c r="B16" s="7" t="s">
        <v>223</v>
      </c>
      <c r="C16" s="44" t="s">
        <v>79</v>
      </c>
      <c r="D16" s="14">
        <v>10</v>
      </c>
      <c r="E16" s="38"/>
      <c r="F16" s="37">
        <f t="shared" si="0"/>
        <v>0</v>
      </c>
      <c r="G16" s="4">
        <v>40</v>
      </c>
      <c r="H16" s="4">
        <v>40</v>
      </c>
      <c r="I16" s="4"/>
      <c r="J16" s="4">
        <v>0</v>
      </c>
      <c r="K16" s="4"/>
      <c r="L16" s="6">
        <f t="shared" si="1"/>
        <v>-30</v>
      </c>
    </row>
    <row r="17" spans="1:12" ht="30">
      <c r="A17" s="4">
        <v>6</v>
      </c>
      <c r="B17" s="7" t="s">
        <v>226</v>
      </c>
      <c r="C17" s="44" t="s">
        <v>79</v>
      </c>
      <c r="D17" s="14">
        <v>30</v>
      </c>
      <c r="E17" s="37"/>
      <c r="F17" s="37">
        <f t="shared" si="0"/>
        <v>0</v>
      </c>
      <c r="G17" s="4">
        <v>50</v>
      </c>
      <c r="H17" s="4">
        <v>50</v>
      </c>
      <c r="I17" s="4"/>
      <c r="J17" s="4">
        <v>0</v>
      </c>
      <c r="K17" s="4"/>
      <c r="L17" s="13">
        <f t="shared" si="1"/>
        <v>-20</v>
      </c>
    </row>
    <row r="18" spans="1:12">
      <c r="A18" s="4">
        <v>7</v>
      </c>
      <c r="B18" s="7" t="s">
        <v>227</v>
      </c>
      <c r="C18" s="44" t="s">
        <v>79</v>
      </c>
      <c r="D18" s="14">
        <v>30</v>
      </c>
      <c r="E18" s="37"/>
      <c r="F18" s="37">
        <f t="shared" si="0"/>
        <v>0</v>
      </c>
      <c r="G18" s="4">
        <v>30</v>
      </c>
      <c r="H18" s="4">
        <v>30</v>
      </c>
      <c r="I18" s="4">
        <v>20</v>
      </c>
      <c r="J18" s="4">
        <v>20</v>
      </c>
      <c r="K18" s="4"/>
      <c r="L18" s="6">
        <f t="shared" si="1"/>
        <v>-20</v>
      </c>
    </row>
    <row r="19" spans="1:12" ht="30">
      <c r="A19" s="4">
        <v>8</v>
      </c>
      <c r="B19" s="7" t="s">
        <v>228</v>
      </c>
      <c r="C19" s="44" t="s">
        <v>79</v>
      </c>
      <c r="D19" s="14">
        <v>30</v>
      </c>
      <c r="E19" s="37"/>
      <c r="F19" s="37">
        <f t="shared" si="0"/>
        <v>0</v>
      </c>
      <c r="G19" s="4">
        <v>1</v>
      </c>
      <c r="H19" s="4">
        <v>1</v>
      </c>
      <c r="I19" s="4"/>
      <c r="J19" s="4">
        <v>0</v>
      </c>
      <c r="K19" s="4"/>
      <c r="L19" s="6">
        <f t="shared" si="1"/>
        <v>29</v>
      </c>
    </row>
    <row r="20" spans="1:12">
      <c r="A20" s="4">
        <v>9</v>
      </c>
      <c r="B20" s="41" t="s">
        <v>81</v>
      </c>
      <c r="C20" s="44" t="s">
        <v>79</v>
      </c>
      <c r="D20" s="14">
        <v>30</v>
      </c>
      <c r="E20" s="37"/>
      <c r="F20" s="37">
        <f t="shared" si="0"/>
        <v>0</v>
      </c>
      <c r="G20" s="4">
        <v>15</v>
      </c>
      <c r="H20" s="4">
        <v>15</v>
      </c>
      <c r="I20" s="4"/>
      <c r="J20" s="4">
        <v>15</v>
      </c>
      <c r="K20" s="4"/>
      <c r="L20" s="6">
        <f t="shared" ref="L20:L25" si="2">D20-H20-J20</f>
        <v>0</v>
      </c>
    </row>
    <row r="21" spans="1:12">
      <c r="A21" s="4">
        <v>10</v>
      </c>
      <c r="B21" s="41" t="s">
        <v>82</v>
      </c>
      <c r="C21" s="44" t="s">
        <v>79</v>
      </c>
      <c r="D21" s="14">
        <v>30</v>
      </c>
      <c r="E21" s="37"/>
      <c r="F21" s="37">
        <f t="shared" si="0"/>
        <v>0</v>
      </c>
      <c r="G21" s="4">
        <v>30</v>
      </c>
      <c r="H21" s="4">
        <v>30</v>
      </c>
      <c r="I21" s="4"/>
      <c r="J21" s="4">
        <v>30</v>
      </c>
      <c r="K21" s="4"/>
      <c r="L21" s="6">
        <f t="shared" si="2"/>
        <v>-30</v>
      </c>
    </row>
    <row r="22" spans="1:12">
      <c r="A22" s="4">
        <v>11</v>
      </c>
      <c r="B22" s="7" t="s">
        <v>217</v>
      </c>
      <c r="C22" s="44" t="s">
        <v>79</v>
      </c>
      <c r="D22" s="14">
        <v>10</v>
      </c>
      <c r="E22" s="38"/>
      <c r="F22" s="37">
        <f t="shared" si="0"/>
        <v>0</v>
      </c>
      <c r="G22" s="4">
        <v>30</v>
      </c>
      <c r="H22" s="4">
        <v>30</v>
      </c>
      <c r="I22" s="4"/>
      <c r="J22" s="4">
        <v>20</v>
      </c>
      <c r="K22" s="4"/>
      <c r="L22" s="6">
        <f t="shared" si="2"/>
        <v>-40</v>
      </c>
    </row>
    <row r="23" spans="1:12" ht="30">
      <c r="A23" s="4">
        <v>12</v>
      </c>
      <c r="B23" s="41" t="s">
        <v>104</v>
      </c>
      <c r="C23" s="44" t="s">
        <v>79</v>
      </c>
      <c r="D23" s="14">
        <v>5</v>
      </c>
      <c r="E23" s="37"/>
      <c r="F23" s="37">
        <f t="shared" si="0"/>
        <v>0</v>
      </c>
      <c r="G23" s="4">
        <v>30</v>
      </c>
      <c r="H23" s="4">
        <v>30</v>
      </c>
      <c r="I23" s="4"/>
      <c r="J23" s="4">
        <v>40</v>
      </c>
      <c r="K23" s="4"/>
      <c r="L23" s="6">
        <f t="shared" si="2"/>
        <v>-65</v>
      </c>
    </row>
    <row r="24" spans="1:12" ht="30">
      <c r="A24" s="4">
        <v>13</v>
      </c>
      <c r="B24" s="41" t="s">
        <v>105</v>
      </c>
      <c r="C24" s="44" t="s">
        <v>79</v>
      </c>
      <c r="D24" s="14">
        <v>2</v>
      </c>
      <c r="E24" s="37"/>
      <c r="F24" s="37">
        <f t="shared" si="0"/>
        <v>0</v>
      </c>
      <c r="G24" s="4">
        <v>40</v>
      </c>
      <c r="H24" s="4">
        <v>40</v>
      </c>
      <c r="I24" s="4"/>
      <c r="J24" s="4">
        <v>40</v>
      </c>
      <c r="K24" s="4"/>
      <c r="L24" s="6">
        <f t="shared" si="2"/>
        <v>-78</v>
      </c>
    </row>
    <row r="25" spans="1:12">
      <c r="A25" s="4">
        <v>14</v>
      </c>
      <c r="B25" s="41" t="s">
        <v>83</v>
      </c>
      <c r="C25" s="44" t="s">
        <v>79</v>
      </c>
      <c r="D25" s="14">
        <v>100</v>
      </c>
      <c r="E25" s="37"/>
      <c r="F25" s="37">
        <f t="shared" si="0"/>
        <v>0</v>
      </c>
      <c r="G25" s="4">
        <v>25</v>
      </c>
      <c r="H25" s="4">
        <v>25</v>
      </c>
      <c r="I25" s="4"/>
      <c r="J25" s="4">
        <v>25</v>
      </c>
      <c r="K25" s="4"/>
      <c r="L25" s="6">
        <f t="shared" si="2"/>
        <v>50</v>
      </c>
    </row>
    <row r="26" spans="1:12">
      <c r="A26" s="4">
        <v>15</v>
      </c>
      <c r="B26" s="41" t="s">
        <v>85</v>
      </c>
      <c r="C26" s="44" t="s">
        <v>79</v>
      </c>
      <c r="D26" s="14">
        <v>100</v>
      </c>
      <c r="E26" s="37"/>
      <c r="F26" s="37">
        <f t="shared" si="0"/>
        <v>0</v>
      </c>
      <c r="G26" s="26"/>
      <c r="H26" s="26"/>
      <c r="I26" s="26"/>
      <c r="J26" s="26"/>
      <c r="K26" s="26"/>
      <c r="L26" s="27"/>
    </row>
    <row r="27" spans="1:12" ht="24.75">
      <c r="A27" s="4">
        <v>16</v>
      </c>
      <c r="B27" s="7" t="s">
        <v>86</v>
      </c>
      <c r="C27" s="44" t="s">
        <v>87</v>
      </c>
      <c r="D27" s="14">
        <v>5</v>
      </c>
      <c r="E27" s="37"/>
      <c r="F27" s="37">
        <f t="shared" si="0"/>
        <v>0</v>
      </c>
      <c r="G27" s="4">
        <v>30</v>
      </c>
      <c r="H27" s="4">
        <v>30</v>
      </c>
      <c r="I27" s="4"/>
      <c r="J27" s="4">
        <v>30</v>
      </c>
      <c r="K27" s="4"/>
      <c r="L27" s="6">
        <f t="shared" ref="L27:L49" si="3">D27-H27-J27</f>
        <v>-55</v>
      </c>
    </row>
    <row r="28" spans="1:12" ht="24.75">
      <c r="A28" s="4">
        <v>17</v>
      </c>
      <c r="B28" s="42" t="s">
        <v>260</v>
      </c>
      <c r="C28" s="44" t="s">
        <v>87</v>
      </c>
      <c r="D28" s="14">
        <v>2</v>
      </c>
      <c r="E28" s="38"/>
      <c r="F28" s="37">
        <f t="shared" si="0"/>
        <v>0</v>
      </c>
      <c r="G28" s="4">
        <v>3</v>
      </c>
      <c r="H28" s="4">
        <v>3</v>
      </c>
      <c r="I28" s="4"/>
      <c r="J28" s="4">
        <v>0</v>
      </c>
      <c r="K28" s="4"/>
      <c r="L28" s="6">
        <f t="shared" si="3"/>
        <v>-1</v>
      </c>
    </row>
    <row r="29" spans="1:12" ht="30">
      <c r="A29" s="4">
        <v>18</v>
      </c>
      <c r="B29" s="41" t="s">
        <v>88</v>
      </c>
      <c r="C29" s="44" t="s">
        <v>89</v>
      </c>
      <c r="D29" s="14">
        <v>25</v>
      </c>
      <c r="E29" s="37"/>
      <c r="F29" s="37">
        <f t="shared" si="0"/>
        <v>0</v>
      </c>
      <c r="G29" s="4">
        <v>20</v>
      </c>
      <c r="H29" s="4">
        <v>20</v>
      </c>
      <c r="I29" s="4"/>
      <c r="J29" s="4">
        <v>0</v>
      </c>
      <c r="K29" s="4"/>
      <c r="L29" s="13">
        <f t="shared" si="3"/>
        <v>5</v>
      </c>
    </row>
    <row r="30" spans="1:12" ht="30">
      <c r="A30" s="4">
        <v>19</v>
      </c>
      <c r="B30" s="41" t="s">
        <v>133</v>
      </c>
      <c r="C30" s="44" t="s">
        <v>79</v>
      </c>
      <c r="D30" s="14">
        <v>100</v>
      </c>
      <c r="E30" s="37"/>
      <c r="F30" s="37">
        <f t="shared" si="0"/>
        <v>0</v>
      </c>
      <c r="G30" s="4">
        <v>10</v>
      </c>
      <c r="H30" s="4">
        <v>10</v>
      </c>
      <c r="I30" s="4"/>
      <c r="J30" s="4">
        <v>0</v>
      </c>
      <c r="K30" s="4"/>
      <c r="L30" s="6">
        <f t="shared" si="3"/>
        <v>90</v>
      </c>
    </row>
    <row r="31" spans="1:12" ht="30">
      <c r="A31" s="4">
        <v>20</v>
      </c>
      <c r="B31" s="41" t="s">
        <v>129</v>
      </c>
      <c r="C31" s="44" t="s">
        <v>79</v>
      </c>
      <c r="D31" s="14">
        <v>100</v>
      </c>
      <c r="E31" s="37"/>
      <c r="F31" s="37">
        <f t="shared" si="0"/>
        <v>0</v>
      </c>
      <c r="G31" s="4">
        <v>30</v>
      </c>
      <c r="H31" s="4">
        <v>30</v>
      </c>
      <c r="I31" s="4"/>
      <c r="J31" s="4">
        <v>0</v>
      </c>
      <c r="K31" s="4"/>
      <c r="L31" s="13">
        <f t="shared" si="3"/>
        <v>70</v>
      </c>
    </row>
    <row r="32" spans="1:12" ht="30">
      <c r="A32" s="4">
        <v>21</v>
      </c>
      <c r="B32" s="41" t="s">
        <v>90</v>
      </c>
      <c r="C32" s="44" t="s">
        <v>79</v>
      </c>
      <c r="D32" s="14">
        <v>200</v>
      </c>
      <c r="E32" s="37"/>
      <c r="F32" s="37">
        <f t="shared" si="0"/>
        <v>0</v>
      </c>
      <c r="G32" s="4">
        <v>30</v>
      </c>
      <c r="H32" s="4">
        <v>30</v>
      </c>
      <c r="I32" s="4"/>
      <c r="J32" s="4">
        <v>0</v>
      </c>
      <c r="K32" s="4"/>
      <c r="L32" s="6">
        <f t="shared" si="3"/>
        <v>170</v>
      </c>
    </row>
    <row r="33" spans="1:12">
      <c r="A33" s="4">
        <v>22</v>
      </c>
      <c r="B33" s="41" t="s">
        <v>91</v>
      </c>
      <c r="C33" s="44" t="s">
        <v>201</v>
      </c>
      <c r="D33" s="14">
        <v>80</v>
      </c>
      <c r="E33" s="37"/>
      <c r="F33" s="37">
        <f t="shared" si="0"/>
        <v>0</v>
      </c>
      <c r="G33" s="4">
        <v>20</v>
      </c>
      <c r="H33" s="4">
        <v>20</v>
      </c>
      <c r="I33" s="4"/>
      <c r="J33" s="4">
        <v>0</v>
      </c>
      <c r="K33" s="4"/>
      <c r="L33" s="6">
        <f t="shared" si="3"/>
        <v>60</v>
      </c>
    </row>
    <row r="34" spans="1:12">
      <c r="A34" s="4">
        <v>23</v>
      </c>
      <c r="B34" s="41" t="s">
        <v>92</v>
      </c>
      <c r="C34" s="44" t="s">
        <v>201</v>
      </c>
      <c r="D34" s="14">
        <v>50</v>
      </c>
      <c r="E34" s="37"/>
      <c r="F34" s="37">
        <f t="shared" si="0"/>
        <v>0</v>
      </c>
      <c r="G34" s="4">
        <v>20</v>
      </c>
      <c r="H34" s="4">
        <v>20</v>
      </c>
      <c r="I34" s="4"/>
      <c r="J34" s="4">
        <v>0</v>
      </c>
      <c r="K34" s="4"/>
      <c r="L34" s="6">
        <f t="shared" si="3"/>
        <v>30</v>
      </c>
    </row>
    <row r="35" spans="1:12">
      <c r="A35" s="4">
        <v>24</v>
      </c>
      <c r="B35" s="41" t="s">
        <v>185</v>
      </c>
      <c r="C35" s="44" t="s">
        <v>201</v>
      </c>
      <c r="D35" s="14">
        <v>20</v>
      </c>
      <c r="E35" s="37"/>
      <c r="F35" s="37">
        <f t="shared" si="0"/>
        <v>0</v>
      </c>
      <c r="G35" s="4">
        <v>150</v>
      </c>
      <c r="H35" s="4">
        <v>150</v>
      </c>
      <c r="I35" s="4"/>
      <c r="J35" s="4">
        <v>0</v>
      </c>
      <c r="K35" s="4"/>
      <c r="L35" s="6">
        <f t="shared" si="3"/>
        <v>-130</v>
      </c>
    </row>
    <row r="36" spans="1:12">
      <c r="A36" s="4">
        <v>25</v>
      </c>
      <c r="B36" s="41" t="s">
        <v>93</v>
      </c>
      <c r="C36" s="44" t="s">
        <v>79</v>
      </c>
      <c r="D36" s="14">
        <v>100</v>
      </c>
      <c r="E36" s="37"/>
      <c r="F36" s="37">
        <f t="shared" si="0"/>
        <v>0</v>
      </c>
      <c r="G36" s="4">
        <v>100</v>
      </c>
      <c r="H36" s="4">
        <v>100</v>
      </c>
      <c r="I36" s="4"/>
      <c r="J36" s="4">
        <v>0</v>
      </c>
      <c r="K36" s="4"/>
      <c r="L36" s="6">
        <f t="shared" si="3"/>
        <v>0</v>
      </c>
    </row>
    <row r="37" spans="1:12">
      <c r="A37" s="4">
        <v>26</v>
      </c>
      <c r="B37" s="7" t="s">
        <v>189</v>
      </c>
      <c r="C37" s="44" t="s">
        <v>229</v>
      </c>
      <c r="D37" s="14">
        <v>40</v>
      </c>
      <c r="E37" s="37"/>
      <c r="F37" s="37">
        <f t="shared" si="0"/>
        <v>0</v>
      </c>
      <c r="G37" s="4">
        <v>2</v>
      </c>
      <c r="H37" s="4">
        <v>2</v>
      </c>
      <c r="I37" s="4"/>
      <c r="J37" s="4">
        <v>0</v>
      </c>
      <c r="K37" s="4"/>
      <c r="L37" s="6">
        <f t="shared" si="3"/>
        <v>38</v>
      </c>
    </row>
    <row r="38" spans="1:12">
      <c r="A38" s="4">
        <v>27</v>
      </c>
      <c r="B38" s="41" t="s">
        <v>94</v>
      </c>
      <c r="C38" s="44" t="s">
        <v>79</v>
      </c>
      <c r="D38" s="14">
        <v>40</v>
      </c>
      <c r="E38" s="37"/>
      <c r="F38" s="37">
        <f t="shared" si="0"/>
        <v>0</v>
      </c>
      <c r="G38" s="4">
        <v>2</v>
      </c>
      <c r="H38" s="4">
        <v>2</v>
      </c>
      <c r="I38" s="4"/>
      <c r="J38" s="4">
        <v>0</v>
      </c>
      <c r="K38" s="4"/>
      <c r="L38" s="6">
        <f t="shared" si="3"/>
        <v>38</v>
      </c>
    </row>
    <row r="39" spans="1:12">
      <c r="A39" s="4">
        <v>28</v>
      </c>
      <c r="B39" s="7" t="s">
        <v>273</v>
      </c>
      <c r="C39" s="44" t="s">
        <v>224</v>
      </c>
      <c r="D39" s="14">
        <v>20</v>
      </c>
      <c r="E39" s="37"/>
      <c r="F39" s="37">
        <f t="shared" si="0"/>
        <v>0</v>
      </c>
      <c r="G39" s="4">
        <v>2</v>
      </c>
      <c r="H39" s="4">
        <v>2</v>
      </c>
      <c r="I39" s="4"/>
      <c r="J39" s="4">
        <v>0</v>
      </c>
      <c r="K39" s="4"/>
      <c r="L39" s="6">
        <f t="shared" si="3"/>
        <v>18</v>
      </c>
    </row>
    <row r="40" spans="1:12" ht="30">
      <c r="A40" s="4">
        <v>29</v>
      </c>
      <c r="B40" s="7" t="s">
        <v>274</v>
      </c>
      <c r="C40" s="44" t="s">
        <v>79</v>
      </c>
      <c r="D40" s="14">
        <v>200</v>
      </c>
      <c r="E40" s="37"/>
      <c r="F40" s="37">
        <f t="shared" si="0"/>
        <v>0</v>
      </c>
      <c r="G40" s="4">
        <v>50</v>
      </c>
      <c r="H40" s="4">
        <v>50</v>
      </c>
      <c r="I40" s="4"/>
      <c r="J40" s="4">
        <v>50</v>
      </c>
      <c r="K40" s="4"/>
      <c r="L40" s="6">
        <f t="shared" si="3"/>
        <v>100</v>
      </c>
    </row>
    <row r="41" spans="1:12">
      <c r="A41" s="4">
        <v>30</v>
      </c>
      <c r="B41" s="41" t="s">
        <v>145</v>
      </c>
      <c r="C41" s="44" t="s">
        <v>79</v>
      </c>
      <c r="D41" s="14">
        <v>30</v>
      </c>
      <c r="E41" s="37"/>
      <c r="F41" s="37">
        <f t="shared" si="0"/>
        <v>0</v>
      </c>
      <c r="G41" s="4">
        <v>20</v>
      </c>
      <c r="H41" s="4">
        <v>20</v>
      </c>
      <c r="I41" s="4"/>
      <c r="J41" s="4">
        <v>0</v>
      </c>
      <c r="K41" s="4"/>
      <c r="L41" s="6">
        <f t="shared" si="3"/>
        <v>10</v>
      </c>
    </row>
    <row r="42" spans="1:12">
      <c r="A42" s="4">
        <v>31</v>
      </c>
      <c r="B42" s="41" t="s">
        <v>95</v>
      </c>
      <c r="C42" s="44" t="s">
        <v>79</v>
      </c>
      <c r="D42" s="14">
        <v>200</v>
      </c>
      <c r="E42" s="37"/>
      <c r="F42" s="37">
        <f t="shared" si="0"/>
        <v>0</v>
      </c>
      <c r="G42" s="4">
        <v>50</v>
      </c>
      <c r="H42" s="4">
        <v>50</v>
      </c>
      <c r="I42" s="4"/>
      <c r="J42" s="4">
        <v>50</v>
      </c>
      <c r="K42" s="4"/>
      <c r="L42" s="13">
        <f t="shared" si="3"/>
        <v>100</v>
      </c>
    </row>
    <row r="43" spans="1:12">
      <c r="A43" s="4">
        <v>32</v>
      </c>
      <c r="B43" s="41" t="s">
        <v>97</v>
      </c>
      <c r="C43" s="44" t="s">
        <v>79</v>
      </c>
      <c r="D43" s="14">
        <v>2</v>
      </c>
      <c r="E43" s="37"/>
      <c r="F43" s="37">
        <f t="shared" si="0"/>
        <v>0</v>
      </c>
      <c r="G43" s="4">
        <f>50+50</f>
        <v>100</v>
      </c>
      <c r="H43" s="4">
        <v>100</v>
      </c>
      <c r="I43" s="4"/>
      <c r="J43" s="4">
        <v>50</v>
      </c>
      <c r="K43" s="4"/>
      <c r="L43" s="13">
        <f t="shared" si="3"/>
        <v>-148</v>
      </c>
    </row>
    <row r="44" spans="1:12">
      <c r="A44" s="4">
        <v>33</v>
      </c>
      <c r="B44" s="41" t="s">
        <v>96</v>
      </c>
      <c r="C44" s="44" t="s">
        <v>79</v>
      </c>
      <c r="D44" s="14">
        <v>2</v>
      </c>
      <c r="E44" s="37"/>
      <c r="F44" s="37">
        <f t="shared" ref="F44:F75" si="4">D44*E44</f>
        <v>0</v>
      </c>
      <c r="G44" s="4">
        <v>20</v>
      </c>
      <c r="H44" s="4">
        <v>20</v>
      </c>
      <c r="I44" s="4"/>
      <c r="J44" s="4">
        <v>0</v>
      </c>
      <c r="K44" s="4"/>
      <c r="L44" s="6">
        <f t="shared" si="3"/>
        <v>-18</v>
      </c>
    </row>
    <row r="45" spans="1:12">
      <c r="A45" s="4">
        <v>34</v>
      </c>
      <c r="B45" s="41" t="s">
        <v>98</v>
      </c>
      <c r="C45" s="44" t="s">
        <v>79</v>
      </c>
      <c r="D45" s="14">
        <v>2</v>
      </c>
      <c r="E45" s="37"/>
      <c r="F45" s="37">
        <f t="shared" si="4"/>
        <v>0</v>
      </c>
      <c r="G45" s="4">
        <v>5</v>
      </c>
      <c r="H45" s="4">
        <v>5</v>
      </c>
      <c r="I45" s="4"/>
      <c r="J45" s="4">
        <v>0</v>
      </c>
      <c r="K45" s="4"/>
      <c r="L45" s="13">
        <f t="shared" si="3"/>
        <v>-3</v>
      </c>
    </row>
    <row r="46" spans="1:12">
      <c r="A46" s="4">
        <v>35</v>
      </c>
      <c r="B46" s="7" t="s">
        <v>190</v>
      </c>
      <c r="C46" s="44" t="s">
        <v>79</v>
      </c>
      <c r="D46" s="14">
        <v>150</v>
      </c>
      <c r="E46" s="37"/>
      <c r="F46" s="37">
        <f t="shared" si="4"/>
        <v>0</v>
      </c>
      <c r="G46" s="4">
        <v>2</v>
      </c>
      <c r="H46" s="8">
        <v>2</v>
      </c>
      <c r="I46" s="8"/>
      <c r="J46" s="8">
        <v>0</v>
      </c>
      <c r="K46" s="8"/>
      <c r="L46" s="6">
        <f t="shared" si="3"/>
        <v>148</v>
      </c>
    </row>
    <row r="47" spans="1:12">
      <c r="A47" s="4">
        <v>36</v>
      </c>
      <c r="B47" s="41" t="s">
        <v>146</v>
      </c>
      <c r="C47" s="44" t="s">
        <v>79</v>
      </c>
      <c r="D47" s="14">
        <v>20</v>
      </c>
      <c r="E47" s="37"/>
      <c r="F47" s="37">
        <f t="shared" si="4"/>
        <v>0</v>
      </c>
      <c r="G47" s="4">
        <v>4</v>
      </c>
      <c r="H47" s="8">
        <v>5</v>
      </c>
      <c r="I47" s="8"/>
      <c r="J47" s="8">
        <v>0</v>
      </c>
      <c r="K47" s="8"/>
      <c r="L47" s="13">
        <f t="shared" si="3"/>
        <v>15</v>
      </c>
    </row>
    <row r="48" spans="1:12">
      <c r="A48" s="4">
        <v>37</v>
      </c>
      <c r="B48" s="41" t="s">
        <v>147</v>
      </c>
      <c r="C48" s="44" t="s">
        <v>79</v>
      </c>
      <c r="D48" s="14">
        <v>20</v>
      </c>
      <c r="E48" s="37"/>
      <c r="F48" s="37">
        <f t="shared" si="4"/>
        <v>0</v>
      </c>
      <c r="G48" s="4">
        <v>20</v>
      </c>
      <c r="H48" s="8">
        <v>20</v>
      </c>
      <c r="I48" s="8"/>
      <c r="J48" s="8">
        <v>30</v>
      </c>
      <c r="K48" s="8"/>
      <c r="L48" s="6">
        <f t="shared" si="3"/>
        <v>-30</v>
      </c>
    </row>
    <row r="49" spans="1:12">
      <c r="A49" s="4">
        <v>38</v>
      </c>
      <c r="B49" s="41" t="s">
        <v>99</v>
      </c>
      <c r="C49" s="44" t="s">
        <v>79</v>
      </c>
      <c r="D49" s="14">
        <v>100</v>
      </c>
      <c r="E49" s="37"/>
      <c r="F49" s="37">
        <f t="shared" si="4"/>
        <v>0</v>
      </c>
      <c r="G49" s="4">
        <v>2</v>
      </c>
      <c r="H49" s="8">
        <v>2</v>
      </c>
      <c r="I49" s="8"/>
      <c r="J49" s="8">
        <v>0</v>
      </c>
      <c r="K49" s="8"/>
      <c r="L49" s="6">
        <f t="shared" si="3"/>
        <v>98</v>
      </c>
    </row>
    <row r="50" spans="1:12">
      <c r="A50" s="4">
        <v>39</v>
      </c>
      <c r="B50" s="41" t="s">
        <v>100</v>
      </c>
      <c r="C50" s="44" t="s">
        <v>79</v>
      </c>
      <c r="D50" s="14">
        <v>30</v>
      </c>
      <c r="E50" s="37"/>
      <c r="F50" s="37">
        <f t="shared" si="4"/>
        <v>0</v>
      </c>
      <c r="G50" s="4"/>
      <c r="H50" s="8"/>
      <c r="I50" s="8"/>
      <c r="J50" s="8"/>
      <c r="K50" s="8"/>
      <c r="L50" s="6"/>
    </row>
    <row r="51" spans="1:12">
      <c r="A51" s="4">
        <v>40</v>
      </c>
      <c r="B51" s="41" t="s">
        <v>101</v>
      </c>
      <c r="C51" s="44" t="s">
        <v>79</v>
      </c>
      <c r="D51" s="14">
        <v>200</v>
      </c>
      <c r="E51" s="37"/>
      <c r="F51" s="37">
        <f t="shared" si="4"/>
        <v>0</v>
      </c>
      <c r="G51" s="4">
        <v>250</v>
      </c>
      <c r="H51" s="8">
        <v>250</v>
      </c>
      <c r="I51" s="8"/>
      <c r="J51" s="8">
        <v>300</v>
      </c>
      <c r="K51" s="8"/>
      <c r="L51" s="13">
        <f>D51-H51-J51</f>
        <v>-350</v>
      </c>
    </row>
    <row r="52" spans="1:12" ht="30">
      <c r="A52" s="4">
        <v>41</v>
      </c>
      <c r="B52" s="41" t="s">
        <v>102</v>
      </c>
      <c r="C52" s="44" t="s">
        <v>79</v>
      </c>
      <c r="D52" s="14">
        <v>150</v>
      </c>
      <c r="E52" s="37"/>
      <c r="F52" s="37">
        <f t="shared" si="4"/>
        <v>0</v>
      </c>
      <c r="G52" s="4">
        <v>250</v>
      </c>
      <c r="H52" s="8">
        <v>250</v>
      </c>
      <c r="I52" s="8"/>
      <c r="J52" s="8">
        <v>300</v>
      </c>
      <c r="K52" s="8"/>
      <c r="L52" s="13">
        <f>D52-H52-J52</f>
        <v>-400</v>
      </c>
    </row>
    <row r="53" spans="1:12">
      <c r="A53" s="4">
        <v>42</v>
      </c>
      <c r="B53" s="41" t="s">
        <v>103</v>
      </c>
      <c r="C53" s="44" t="s">
        <v>79</v>
      </c>
      <c r="D53" s="14">
        <v>30</v>
      </c>
      <c r="E53" s="37"/>
      <c r="F53" s="37">
        <f t="shared" si="4"/>
        <v>0</v>
      </c>
      <c r="G53" s="4"/>
      <c r="H53" s="8"/>
      <c r="I53" s="8"/>
      <c r="J53" s="8"/>
      <c r="K53" s="8"/>
      <c r="L53" s="13"/>
    </row>
    <row r="54" spans="1:12" ht="30">
      <c r="A54" s="4">
        <v>43</v>
      </c>
      <c r="B54" s="41" t="s">
        <v>106</v>
      </c>
      <c r="C54" s="44" t="s">
        <v>134</v>
      </c>
      <c r="D54" s="14">
        <v>30</v>
      </c>
      <c r="E54" s="37"/>
      <c r="F54" s="37">
        <f t="shared" si="4"/>
        <v>0</v>
      </c>
      <c r="G54" s="4">
        <v>30</v>
      </c>
      <c r="H54" s="8">
        <v>30</v>
      </c>
      <c r="I54" s="8"/>
      <c r="J54" s="8">
        <v>50</v>
      </c>
      <c r="K54" s="8"/>
      <c r="L54" s="6">
        <f>D54-H54-J54</f>
        <v>-50</v>
      </c>
    </row>
    <row r="55" spans="1:12">
      <c r="A55" s="4">
        <v>44</v>
      </c>
      <c r="B55" s="7" t="s">
        <v>154</v>
      </c>
      <c r="C55" s="44" t="s">
        <v>79</v>
      </c>
      <c r="D55" s="14">
        <v>80</v>
      </c>
      <c r="E55" s="37"/>
      <c r="F55" s="37">
        <f t="shared" si="4"/>
        <v>0</v>
      </c>
      <c r="G55" s="4">
        <v>20</v>
      </c>
      <c r="H55" s="8">
        <v>20</v>
      </c>
      <c r="I55" s="8"/>
      <c r="J55" s="8">
        <v>20</v>
      </c>
      <c r="K55" s="8"/>
      <c r="L55" s="6">
        <f>D55-H55-J55</f>
        <v>40</v>
      </c>
    </row>
    <row r="56" spans="1:12">
      <c r="A56" s="4">
        <v>45</v>
      </c>
      <c r="B56" s="41" t="s">
        <v>107</v>
      </c>
      <c r="C56" s="44" t="s">
        <v>79</v>
      </c>
      <c r="D56" s="14">
        <v>8</v>
      </c>
      <c r="E56" s="37"/>
      <c r="F56" s="37">
        <f t="shared" si="4"/>
        <v>0</v>
      </c>
      <c r="G56" s="4"/>
      <c r="H56" s="8"/>
      <c r="I56" s="8"/>
      <c r="J56" s="8"/>
      <c r="K56" s="8"/>
      <c r="L56" s="6"/>
    </row>
    <row r="57" spans="1:12" ht="30">
      <c r="A57" s="4">
        <v>46</v>
      </c>
      <c r="B57" s="7" t="s">
        <v>213</v>
      </c>
      <c r="C57" s="44" t="s">
        <v>209</v>
      </c>
      <c r="D57" s="14">
        <v>500</v>
      </c>
      <c r="E57" s="37"/>
      <c r="F57" s="37">
        <f t="shared" si="4"/>
        <v>0</v>
      </c>
      <c r="G57" s="4">
        <v>20</v>
      </c>
      <c r="H57" s="8">
        <v>10</v>
      </c>
      <c r="I57" s="8"/>
      <c r="J57" s="8">
        <v>10</v>
      </c>
      <c r="K57" s="8"/>
      <c r="L57" s="6">
        <f>D57-H57-J57</f>
        <v>480</v>
      </c>
    </row>
    <row r="58" spans="1:12" ht="30">
      <c r="A58" s="4">
        <v>47</v>
      </c>
      <c r="B58" s="41" t="s">
        <v>212</v>
      </c>
      <c r="C58" s="44" t="s">
        <v>79</v>
      </c>
      <c r="D58" s="14">
        <v>500</v>
      </c>
      <c r="E58" s="37"/>
      <c r="F58" s="37">
        <f t="shared" si="4"/>
        <v>0</v>
      </c>
      <c r="G58" s="4">
        <v>50</v>
      </c>
      <c r="H58" s="4">
        <v>50</v>
      </c>
      <c r="I58" s="4"/>
      <c r="J58" s="4">
        <v>100</v>
      </c>
      <c r="K58" s="4"/>
      <c r="L58" s="6">
        <f>D58-H58-J58</f>
        <v>350</v>
      </c>
    </row>
    <row r="59" spans="1:12" ht="30">
      <c r="A59" s="4">
        <v>48</v>
      </c>
      <c r="B59" s="41" t="s">
        <v>144</v>
      </c>
      <c r="C59" s="44" t="s">
        <v>79</v>
      </c>
      <c r="D59" s="14">
        <v>1500</v>
      </c>
      <c r="E59" s="37"/>
      <c r="F59" s="37">
        <f t="shared" si="4"/>
        <v>0</v>
      </c>
      <c r="G59" s="4"/>
      <c r="H59" s="4"/>
      <c r="I59" s="4"/>
      <c r="J59" s="4"/>
      <c r="K59" s="4"/>
      <c r="L59" s="6"/>
    </row>
    <row r="60" spans="1:12" ht="24.75">
      <c r="A60" s="4">
        <v>49</v>
      </c>
      <c r="B60" s="41" t="s">
        <v>110</v>
      </c>
      <c r="C60" s="44" t="s">
        <v>111</v>
      </c>
      <c r="D60" s="14">
        <v>30</v>
      </c>
      <c r="E60" s="37"/>
      <c r="F60" s="37">
        <f t="shared" si="4"/>
        <v>0</v>
      </c>
      <c r="G60" s="4">
        <v>20</v>
      </c>
      <c r="H60" s="4">
        <v>20</v>
      </c>
      <c r="I60" s="4"/>
      <c r="J60" s="4">
        <v>30</v>
      </c>
      <c r="K60" s="4"/>
      <c r="L60" s="6">
        <f t="shared" ref="L60:L67" si="5">D60-H60-J60</f>
        <v>-20</v>
      </c>
    </row>
    <row r="61" spans="1:12" ht="24.75">
      <c r="A61" s="4">
        <v>50</v>
      </c>
      <c r="B61" s="41" t="s">
        <v>187</v>
      </c>
      <c r="C61" s="44" t="s">
        <v>214</v>
      </c>
      <c r="D61" s="14">
        <v>150</v>
      </c>
      <c r="E61" s="37"/>
      <c r="F61" s="37">
        <f t="shared" si="4"/>
        <v>0</v>
      </c>
      <c r="G61" s="4">
        <v>2</v>
      </c>
      <c r="H61" s="4">
        <v>2</v>
      </c>
      <c r="I61" s="4"/>
      <c r="J61" s="4">
        <v>0</v>
      </c>
      <c r="K61" s="4"/>
      <c r="L61" s="6">
        <f t="shared" si="5"/>
        <v>148</v>
      </c>
    </row>
    <row r="62" spans="1:12" ht="24.75">
      <c r="A62" s="4">
        <v>51</v>
      </c>
      <c r="B62" s="41" t="s">
        <v>108</v>
      </c>
      <c r="C62" s="44" t="s">
        <v>109</v>
      </c>
      <c r="D62" s="14">
        <v>150</v>
      </c>
      <c r="E62" s="37"/>
      <c r="F62" s="37">
        <f t="shared" si="4"/>
        <v>0</v>
      </c>
      <c r="G62" s="4">
        <v>20</v>
      </c>
      <c r="H62" s="4">
        <v>20</v>
      </c>
      <c r="I62" s="4"/>
      <c r="J62" s="4">
        <v>30</v>
      </c>
      <c r="K62" s="4"/>
      <c r="L62" s="6">
        <f t="shared" si="5"/>
        <v>100</v>
      </c>
    </row>
    <row r="63" spans="1:12" ht="24.75">
      <c r="A63" s="4">
        <v>52</v>
      </c>
      <c r="B63" s="41" t="s">
        <v>130</v>
      </c>
      <c r="C63" s="44" t="s">
        <v>109</v>
      </c>
      <c r="D63" s="14">
        <v>50</v>
      </c>
      <c r="E63" s="37"/>
      <c r="F63" s="37">
        <f t="shared" si="4"/>
        <v>0</v>
      </c>
      <c r="G63" s="4">
        <v>10</v>
      </c>
      <c r="H63" s="4">
        <v>10</v>
      </c>
      <c r="I63" s="4"/>
      <c r="J63" s="4">
        <v>10</v>
      </c>
      <c r="K63" s="4"/>
      <c r="L63" s="6">
        <f t="shared" si="5"/>
        <v>30</v>
      </c>
    </row>
    <row r="64" spans="1:12" ht="24.75">
      <c r="A64" s="4">
        <v>53</v>
      </c>
      <c r="B64" s="41" t="s">
        <v>188</v>
      </c>
      <c r="C64" s="44" t="s">
        <v>225</v>
      </c>
      <c r="D64" s="14">
        <v>50</v>
      </c>
      <c r="E64" s="37"/>
      <c r="F64" s="37">
        <f t="shared" si="4"/>
        <v>0</v>
      </c>
      <c r="G64" s="4">
        <v>5</v>
      </c>
      <c r="H64" s="4">
        <v>5</v>
      </c>
      <c r="I64" s="4"/>
      <c r="J64" s="4">
        <v>5</v>
      </c>
      <c r="K64" s="4"/>
      <c r="L64" s="6">
        <f t="shared" si="5"/>
        <v>40</v>
      </c>
    </row>
    <row r="65" spans="1:12" ht="30">
      <c r="A65" s="4">
        <v>54</v>
      </c>
      <c r="B65" s="41" t="s">
        <v>114</v>
      </c>
      <c r="C65" s="44" t="s">
        <v>79</v>
      </c>
      <c r="D65" s="14">
        <v>30</v>
      </c>
      <c r="E65" s="37"/>
      <c r="F65" s="37">
        <f t="shared" si="4"/>
        <v>0</v>
      </c>
      <c r="G65" s="4">
        <v>10</v>
      </c>
      <c r="H65" s="4">
        <v>10</v>
      </c>
      <c r="I65" s="4"/>
      <c r="J65" s="4">
        <v>15</v>
      </c>
      <c r="K65" s="4"/>
      <c r="L65" s="6">
        <f t="shared" si="5"/>
        <v>5</v>
      </c>
    </row>
    <row r="66" spans="1:12" ht="30">
      <c r="A66" s="4">
        <v>55</v>
      </c>
      <c r="B66" s="41" t="s">
        <v>127</v>
      </c>
      <c r="C66" s="44" t="s">
        <v>79</v>
      </c>
      <c r="D66" s="14">
        <v>50</v>
      </c>
      <c r="E66" s="37"/>
      <c r="F66" s="37">
        <f t="shared" si="4"/>
        <v>0</v>
      </c>
      <c r="G66" s="4">
        <v>10</v>
      </c>
      <c r="H66" s="4">
        <v>10</v>
      </c>
      <c r="I66" s="4"/>
      <c r="J66" s="4">
        <v>0</v>
      </c>
      <c r="K66" s="4"/>
      <c r="L66" s="6">
        <f t="shared" si="5"/>
        <v>40</v>
      </c>
    </row>
    <row r="67" spans="1:12">
      <c r="A67" s="4">
        <v>56</v>
      </c>
      <c r="B67" s="41" t="s">
        <v>115</v>
      </c>
      <c r="C67" s="44" t="s">
        <v>79</v>
      </c>
      <c r="D67" s="14">
        <v>20</v>
      </c>
      <c r="E67" s="37"/>
      <c r="F67" s="37">
        <f t="shared" si="4"/>
        <v>0</v>
      </c>
      <c r="G67" s="4">
        <v>5</v>
      </c>
      <c r="H67" s="4">
        <v>5</v>
      </c>
      <c r="I67" s="4"/>
      <c r="J67" s="4">
        <v>0</v>
      </c>
      <c r="K67" s="4"/>
      <c r="L67" s="6">
        <f t="shared" si="5"/>
        <v>15</v>
      </c>
    </row>
    <row r="68" spans="1:12" ht="24.75">
      <c r="A68" s="4">
        <v>57</v>
      </c>
      <c r="B68" s="41" t="s">
        <v>131</v>
      </c>
      <c r="C68" s="44" t="s">
        <v>113</v>
      </c>
      <c r="D68" s="14">
        <v>300</v>
      </c>
      <c r="E68" s="37"/>
      <c r="F68" s="37">
        <f t="shared" si="4"/>
        <v>0</v>
      </c>
      <c r="G68" s="4"/>
      <c r="H68" s="4"/>
      <c r="I68" s="4"/>
      <c r="J68" s="4"/>
      <c r="K68" s="4"/>
      <c r="L68" s="6"/>
    </row>
    <row r="69" spans="1:12" ht="24.75">
      <c r="A69" s="4">
        <v>58</v>
      </c>
      <c r="B69" s="41" t="s">
        <v>191</v>
      </c>
      <c r="C69" s="44" t="s">
        <v>113</v>
      </c>
      <c r="D69" s="14">
        <v>100</v>
      </c>
      <c r="E69" s="37"/>
      <c r="F69" s="37">
        <f t="shared" si="4"/>
        <v>0</v>
      </c>
      <c r="G69" s="4">
        <v>2</v>
      </c>
      <c r="H69" s="4">
        <v>2</v>
      </c>
      <c r="I69" s="4"/>
      <c r="J69" s="4">
        <v>0</v>
      </c>
      <c r="K69" s="4"/>
      <c r="L69" s="6">
        <f t="shared" ref="L69:L79" si="6">D69-H69-J69</f>
        <v>98</v>
      </c>
    </row>
    <row r="70" spans="1:12" ht="24.75">
      <c r="A70" s="4">
        <v>59</v>
      </c>
      <c r="B70" s="41" t="s">
        <v>112</v>
      </c>
      <c r="C70" s="44" t="s">
        <v>113</v>
      </c>
      <c r="D70" s="14">
        <v>100</v>
      </c>
      <c r="E70" s="37"/>
      <c r="F70" s="37">
        <f t="shared" si="4"/>
        <v>0</v>
      </c>
      <c r="G70" s="4">
        <v>50</v>
      </c>
      <c r="H70" s="4">
        <v>50</v>
      </c>
      <c r="I70" s="4"/>
      <c r="J70" s="4">
        <v>0</v>
      </c>
      <c r="K70" s="4"/>
      <c r="L70" s="6">
        <f t="shared" si="6"/>
        <v>50</v>
      </c>
    </row>
    <row r="71" spans="1:12">
      <c r="A71" s="4">
        <v>60</v>
      </c>
      <c r="B71" s="41" t="s">
        <v>84</v>
      </c>
      <c r="C71" s="44" t="s">
        <v>79</v>
      </c>
      <c r="D71" s="14">
        <v>80</v>
      </c>
      <c r="E71" s="37"/>
      <c r="F71" s="37">
        <f t="shared" si="4"/>
        <v>0</v>
      </c>
      <c r="G71" s="4">
        <v>425</v>
      </c>
      <c r="H71" s="4">
        <v>500</v>
      </c>
      <c r="I71" s="4"/>
      <c r="J71" s="4">
        <v>500</v>
      </c>
      <c r="K71" s="4"/>
      <c r="L71" s="6">
        <f t="shared" si="6"/>
        <v>-920</v>
      </c>
    </row>
    <row r="72" spans="1:12" ht="30">
      <c r="A72" s="4">
        <v>61</v>
      </c>
      <c r="B72" s="41" t="s">
        <v>117</v>
      </c>
      <c r="C72" s="44" t="s">
        <v>79</v>
      </c>
      <c r="D72" s="14">
        <v>15</v>
      </c>
      <c r="E72" s="37"/>
      <c r="F72" s="37">
        <f t="shared" si="4"/>
        <v>0</v>
      </c>
      <c r="G72" s="11">
        <v>2000</v>
      </c>
      <c r="H72" s="11">
        <f>13250+2000</f>
        <v>15250</v>
      </c>
      <c r="I72" s="11"/>
      <c r="J72" s="11">
        <v>5000</v>
      </c>
      <c r="K72" s="11"/>
      <c r="L72" s="6">
        <f t="shared" si="6"/>
        <v>-20235</v>
      </c>
    </row>
    <row r="73" spans="1:12">
      <c r="A73" s="4">
        <v>62</v>
      </c>
      <c r="B73" s="41" t="s">
        <v>135</v>
      </c>
      <c r="C73" s="44" t="s">
        <v>79</v>
      </c>
      <c r="D73" s="14">
        <v>25</v>
      </c>
      <c r="E73" s="37"/>
      <c r="F73" s="37">
        <f t="shared" si="4"/>
        <v>0</v>
      </c>
      <c r="G73" s="4">
        <v>300</v>
      </c>
      <c r="H73" s="4">
        <f>1000+1350</f>
        <v>2350</v>
      </c>
      <c r="I73" s="4"/>
      <c r="J73" s="4">
        <v>1150</v>
      </c>
      <c r="K73" s="4"/>
      <c r="L73" s="6">
        <f t="shared" si="6"/>
        <v>-3475</v>
      </c>
    </row>
    <row r="74" spans="1:12">
      <c r="A74" s="4">
        <v>63</v>
      </c>
      <c r="B74" s="41" t="s">
        <v>118</v>
      </c>
      <c r="C74" s="44" t="s">
        <v>79</v>
      </c>
      <c r="D74" s="14">
        <v>15</v>
      </c>
      <c r="E74" s="37"/>
      <c r="F74" s="37">
        <f t="shared" si="4"/>
        <v>0</v>
      </c>
      <c r="G74" s="4">
        <v>100</v>
      </c>
      <c r="H74" s="4">
        <v>100</v>
      </c>
      <c r="I74" s="4"/>
      <c r="J74" s="4">
        <v>100</v>
      </c>
      <c r="K74" s="4"/>
      <c r="L74" s="6">
        <f t="shared" si="6"/>
        <v>-185</v>
      </c>
    </row>
    <row r="75" spans="1:12" ht="24.75">
      <c r="A75" s="4">
        <v>64</v>
      </c>
      <c r="B75" s="41" t="s">
        <v>220</v>
      </c>
      <c r="C75" s="44" t="s">
        <v>186</v>
      </c>
      <c r="D75" s="14">
        <v>15</v>
      </c>
      <c r="E75" s="37"/>
      <c r="F75" s="37">
        <f t="shared" si="4"/>
        <v>0</v>
      </c>
      <c r="G75" s="4">
        <v>40</v>
      </c>
      <c r="H75" s="4">
        <v>40</v>
      </c>
      <c r="I75" s="4"/>
      <c r="J75" s="4">
        <v>40</v>
      </c>
      <c r="K75" s="4"/>
      <c r="L75" s="6">
        <f t="shared" si="6"/>
        <v>-65</v>
      </c>
    </row>
    <row r="76" spans="1:12" ht="30">
      <c r="A76" s="4">
        <v>65</v>
      </c>
      <c r="B76" s="41" t="s">
        <v>119</v>
      </c>
      <c r="C76" s="44" t="s">
        <v>186</v>
      </c>
      <c r="D76" s="14">
        <v>13</v>
      </c>
      <c r="E76" s="37"/>
      <c r="F76" s="37">
        <f t="shared" ref="F76:F89" si="7">D76*E76</f>
        <v>0</v>
      </c>
      <c r="G76" s="4">
        <v>15</v>
      </c>
      <c r="H76" s="4">
        <v>15</v>
      </c>
      <c r="I76" s="4"/>
      <c r="J76" s="4">
        <v>0</v>
      </c>
      <c r="K76" s="4"/>
      <c r="L76" s="6">
        <f t="shared" si="6"/>
        <v>-2</v>
      </c>
    </row>
    <row r="77" spans="1:12" ht="30">
      <c r="A77" s="4">
        <v>66</v>
      </c>
      <c r="B77" s="7" t="s">
        <v>121</v>
      </c>
      <c r="C77" s="44" t="s">
        <v>120</v>
      </c>
      <c r="D77" s="14">
        <v>15</v>
      </c>
      <c r="E77" s="37"/>
      <c r="F77" s="37">
        <f t="shared" si="7"/>
        <v>0</v>
      </c>
      <c r="G77" s="4">
        <v>50</v>
      </c>
      <c r="H77" s="8">
        <v>50</v>
      </c>
      <c r="I77" s="8"/>
      <c r="J77" s="8">
        <v>50</v>
      </c>
      <c r="K77" s="8"/>
      <c r="L77" s="6">
        <f t="shared" si="6"/>
        <v>-85</v>
      </c>
    </row>
    <row r="78" spans="1:12" ht="30">
      <c r="A78" s="4">
        <v>67</v>
      </c>
      <c r="B78" s="41" t="s">
        <v>143</v>
      </c>
      <c r="C78" s="44" t="s">
        <v>120</v>
      </c>
      <c r="D78" s="14">
        <v>5</v>
      </c>
      <c r="E78" s="37"/>
      <c r="F78" s="37">
        <f t="shared" si="7"/>
        <v>0</v>
      </c>
      <c r="G78" s="4">
        <v>50</v>
      </c>
      <c r="H78" s="8">
        <v>50</v>
      </c>
      <c r="I78" s="8"/>
      <c r="J78" s="8">
        <v>100</v>
      </c>
      <c r="K78" s="8"/>
      <c r="L78" s="6">
        <f t="shared" si="6"/>
        <v>-145</v>
      </c>
    </row>
    <row r="79" spans="1:12" ht="45">
      <c r="A79" s="4">
        <v>68</v>
      </c>
      <c r="B79" s="7" t="s">
        <v>219</v>
      </c>
      <c r="C79" s="44" t="s">
        <v>79</v>
      </c>
      <c r="D79" s="14">
        <v>2000</v>
      </c>
      <c r="E79" s="37"/>
      <c r="F79" s="37">
        <f t="shared" si="7"/>
        <v>0</v>
      </c>
      <c r="G79" s="4">
        <v>5</v>
      </c>
      <c r="H79" s="8">
        <v>5</v>
      </c>
      <c r="I79" s="8"/>
      <c r="J79" s="8">
        <v>5</v>
      </c>
      <c r="K79" s="8"/>
      <c r="L79" s="6">
        <f t="shared" si="6"/>
        <v>1990</v>
      </c>
    </row>
    <row r="80" spans="1:12" ht="30">
      <c r="A80" s="4">
        <v>69</v>
      </c>
      <c r="B80" s="7" t="s">
        <v>215</v>
      </c>
      <c r="C80" s="44" t="s">
        <v>153</v>
      </c>
      <c r="D80" s="25">
        <v>20000</v>
      </c>
      <c r="E80" s="37"/>
      <c r="F80" s="37">
        <f t="shared" si="7"/>
        <v>0</v>
      </c>
      <c r="G80" s="4"/>
      <c r="H80" s="4"/>
      <c r="I80" s="4"/>
      <c r="J80" s="4"/>
      <c r="K80" s="4"/>
      <c r="L80" s="6">
        <f>D80-H80-I80</f>
        <v>20000</v>
      </c>
    </row>
    <row r="81" spans="1:12" ht="30">
      <c r="A81" s="4">
        <v>70</v>
      </c>
      <c r="B81" s="7" t="s">
        <v>216</v>
      </c>
      <c r="C81" s="44" t="s">
        <v>79</v>
      </c>
      <c r="D81" s="14">
        <v>3500</v>
      </c>
      <c r="E81" s="37"/>
      <c r="F81" s="37">
        <f t="shared" si="7"/>
        <v>0</v>
      </c>
      <c r="G81" s="4"/>
      <c r="H81" s="4"/>
      <c r="I81" s="4"/>
      <c r="J81" s="4"/>
      <c r="K81" s="4"/>
      <c r="L81" s="6">
        <f>D81-H81-I81</f>
        <v>3500</v>
      </c>
    </row>
    <row r="82" spans="1:12">
      <c r="A82" s="4">
        <v>71</v>
      </c>
      <c r="B82" s="7" t="s">
        <v>210</v>
      </c>
      <c r="C82" s="44" t="s">
        <v>79</v>
      </c>
      <c r="D82" s="14">
        <v>10</v>
      </c>
      <c r="E82" s="37"/>
      <c r="F82" s="37">
        <f t="shared" si="7"/>
        <v>0</v>
      </c>
      <c r="G82" s="6"/>
      <c r="H82" s="4"/>
      <c r="I82" s="4"/>
      <c r="J82" s="4"/>
      <c r="K82" s="4"/>
      <c r="L82" s="6"/>
    </row>
    <row r="83" spans="1:12" ht="30">
      <c r="A83" s="4">
        <v>72</v>
      </c>
      <c r="B83" s="41" t="s">
        <v>122</v>
      </c>
      <c r="C83" s="44" t="s">
        <v>79</v>
      </c>
      <c r="D83" s="14">
        <v>80</v>
      </c>
      <c r="E83" s="37"/>
      <c r="F83" s="37">
        <f t="shared" si="7"/>
        <v>0</v>
      </c>
      <c r="G83" s="6"/>
      <c r="H83" s="4"/>
      <c r="I83" s="4"/>
      <c r="J83" s="4"/>
      <c r="K83" s="4"/>
      <c r="L83" s="6"/>
    </row>
    <row r="84" spans="1:12" ht="30">
      <c r="A84" s="4">
        <v>73</v>
      </c>
      <c r="B84" s="41" t="s">
        <v>123</v>
      </c>
      <c r="C84" s="44" t="s">
        <v>79</v>
      </c>
      <c r="D84" s="14">
        <v>20</v>
      </c>
      <c r="E84" s="37"/>
      <c r="F84" s="37">
        <f t="shared" si="7"/>
        <v>0</v>
      </c>
      <c r="G84" s="6"/>
      <c r="H84" s="4"/>
      <c r="I84" s="4"/>
      <c r="J84" s="4"/>
      <c r="K84" s="4"/>
      <c r="L84" s="6"/>
    </row>
    <row r="85" spans="1:12" ht="30">
      <c r="A85" s="4">
        <v>74</v>
      </c>
      <c r="B85" s="41" t="s">
        <v>132</v>
      </c>
      <c r="C85" s="44" t="s">
        <v>116</v>
      </c>
      <c r="D85" s="14">
        <v>50</v>
      </c>
      <c r="E85" s="37"/>
      <c r="F85" s="37">
        <f t="shared" si="7"/>
        <v>0</v>
      </c>
      <c r="G85" s="6"/>
      <c r="H85" s="4"/>
      <c r="I85" s="4"/>
      <c r="J85" s="4"/>
      <c r="K85" s="4"/>
      <c r="L85" s="6"/>
    </row>
    <row r="86" spans="1:12">
      <c r="A86" s="4">
        <v>76</v>
      </c>
      <c r="B86" s="41" t="s">
        <v>128</v>
      </c>
      <c r="C86" s="44" t="s">
        <v>79</v>
      </c>
      <c r="D86" s="14">
        <v>150</v>
      </c>
      <c r="E86" s="37"/>
      <c r="F86" s="37">
        <f t="shared" si="7"/>
        <v>0</v>
      </c>
      <c r="G86" s="6"/>
      <c r="H86" s="6"/>
      <c r="I86" s="6"/>
      <c r="J86" s="6"/>
      <c r="K86" s="6"/>
      <c r="L86" s="6"/>
    </row>
    <row r="87" spans="1:12" ht="30">
      <c r="A87" s="4">
        <v>77</v>
      </c>
      <c r="B87" s="41" t="s">
        <v>124</v>
      </c>
      <c r="C87" s="44" t="s">
        <v>79</v>
      </c>
      <c r="D87" s="14">
        <v>150</v>
      </c>
      <c r="E87" s="37"/>
      <c r="F87" s="37">
        <f t="shared" si="7"/>
        <v>0</v>
      </c>
      <c r="G87" s="6"/>
      <c r="H87" s="6"/>
      <c r="I87" s="6"/>
      <c r="J87" s="6"/>
      <c r="K87" s="6"/>
      <c r="L87" s="6"/>
    </row>
    <row r="88" spans="1:12">
      <c r="A88" s="4">
        <v>78</v>
      </c>
      <c r="B88" s="7" t="s">
        <v>125</v>
      </c>
      <c r="C88" s="44" t="s">
        <v>116</v>
      </c>
      <c r="D88" s="14">
        <v>8</v>
      </c>
      <c r="E88" s="37"/>
      <c r="F88" s="37">
        <f t="shared" si="7"/>
        <v>0</v>
      </c>
      <c r="G88" s="6"/>
      <c r="H88" s="6"/>
      <c r="I88" s="6"/>
      <c r="J88" s="6"/>
      <c r="K88" s="6"/>
      <c r="L88" s="6"/>
    </row>
    <row r="89" spans="1:12" ht="24.75">
      <c r="A89" s="4">
        <v>79</v>
      </c>
      <c r="B89" s="7" t="s">
        <v>221</v>
      </c>
      <c r="C89" s="44" t="s">
        <v>222</v>
      </c>
      <c r="D89" s="14">
        <v>8</v>
      </c>
      <c r="E89" s="37"/>
      <c r="F89" s="37">
        <f t="shared" si="7"/>
        <v>0</v>
      </c>
      <c r="G89" s="6"/>
      <c r="H89" s="6"/>
      <c r="I89" s="6"/>
      <c r="J89" s="6"/>
      <c r="K89" s="6"/>
      <c r="L89" s="6"/>
    </row>
    <row r="90" spans="1:12">
      <c r="A90" s="9"/>
      <c r="C90" s="46"/>
      <c r="D90" s="14"/>
      <c r="E90" s="48" t="s">
        <v>350</v>
      </c>
      <c r="F90" s="40">
        <f>SUM(F12:F89)</f>
        <v>0</v>
      </c>
      <c r="H90" s="3"/>
      <c r="I90" s="3"/>
      <c r="J90" s="3"/>
      <c r="K90" s="3"/>
    </row>
    <row r="91" spans="1:12">
      <c r="A91" s="9"/>
      <c r="C91" s="46"/>
      <c r="D91" s="14"/>
      <c r="E91" s="48" t="s">
        <v>348</v>
      </c>
      <c r="F91" s="40">
        <f>F90*24%</f>
        <v>0</v>
      </c>
      <c r="H91" s="3"/>
      <c r="I91" s="3"/>
      <c r="J91" s="3"/>
      <c r="K91" s="3"/>
    </row>
    <row r="92" spans="1:12">
      <c r="A92" s="9"/>
      <c r="B92" s="132" t="s">
        <v>341</v>
      </c>
      <c r="C92" s="46"/>
      <c r="D92" s="49" t="s">
        <v>349</v>
      </c>
      <c r="E92" s="50"/>
      <c r="F92" s="40">
        <f>F90+F91</f>
        <v>0</v>
      </c>
      <c r="H92" s="3"/>
      <c r="I92" s="3"/>
      <c r="J92" s="3"/>
      <c r="K92" s="3"/>
    </row>
    <row r="93" spans="1:12">
      <c r="A93" s="9"/>
      <c r="C93" s="46"/>
      <c r="E93" s="9"/>
      <c r="F93" s="34"/>
      <c r="H93" s="3"/>
      <c r="I93" s="3"/>
      <c r="J93" s="3"/>
      <c r="K93" s="3"/>
    </row>
    <row r="94" spans="1:12">
      <c r="A94" s="9"/>
      <c r="C94" s="46"/>
      <c r="E94" s="9"/>
      <c r="F94" s="34"/>
      <c r="H94" s="3"/>
      <c r="I94" s="3"/>
      <c r="J94" s="3"/>
      <c r="K94" s="3"/>
    </row>
  </sheetData>
  <sortState ref="B2:G79">
    <sortCondition ref="B2"/>
  </sortState>
  <mergeCells count="8">
    <mergeCell ref="C7:F7"/>
    <mergeCell ref="C8:F8"/>
    <mergeCell ref="C9:F9"/>
    <mergeCell ref="B2:F2"/>
    <mergeCell ref="C3:F3"/>
    <mergeCell ref="C4:F4"/>
    <mergeCell ref="C5:F5"/>
    <mergeCell ref="C6:F6"/>
  </mergeCells>
  <pageMargins left="0.31496062992125984" right="0.47244094488188981" top="0.39370078740157483" bottom="0.31496062992125984" header="0.31496062992125984" footer="0.19685039370078741"/>
  <pageSetup paperSize="9" orientation="portrait" verticalDpi="4294967294" r:id="rId1"/>
</worksheet>
</file>

<file path=xl/worksheets/sheet5.xml><?xml version="1.0" encoding="utf-8"?>
<worksheet xmlns="http://schemas.openxmlformats.org/spreadsheetml/2006/main" xmlns:r="http://schemas.openxmlformats.org/officeDocument/2006/relationships">
  <dimension ref="A1:F17"/>
  <sheetViews>
    <sheetView workbookViewId="0">
      <selection activeCell="K5" sqref="K5"/>
    </sheetView>
  </sheetViews>
  <sheetFormatPr defaultRowHeight="15"/>
  <cols>
    <col min="1" max="1" width="5.42578125" customWidth="1"/>
    <col min="2" max="2" width="31.5703125" customWidth="1"/>
    <col min="3" max="3" width="18.28515625" customWidth="1"/>
    <col min="4" max="4" width="10.7109375" bestFit="1" customWidth="1"/>
    <col min="5" max="5" width="11.28515625" customWidth="1"/>
    <col min="6" max="6" width="13.42578125" customWidth="1"/>
  </cols>
  <sheetData>
    <row r="1" spans="1:6" ht="38.25" customHeight="1" thickBot="1">
      <c r="A1" s="135"/>
      <c r="B1" s="136"/>
      <c r="C1" s="137" t="s">
        <v>340</v>
      </c>
      <c r="D1" s="138"/>
      <c r="E1" s="138"/>
      <c r="F1" s="139"/>
    </row>
    <row r="2" spans="1:6" ht="16.5" thickBot="1">
      <c r="A2" s="140"/>
      <c r="B2" s="157" t="s">
        <v>345</v>
      </c>
      <c r="C2" s="158"/>
      <c r="D2" s="158"/>
      <c r="E2" s="158"/>
      <c r="F2" s="170"/>
    </row>
    <row r="3" spans="1:6" ht="15.75" thickBot="1">
      <c r="A3" s="140"/>
      <c r="B3" s="149" t="s">
        <v>333</v>
      </c>
      <c r="C3" s="159"/>
      <c r="D3" s="159"/>
      <c r="E3" s="159"/>
      <c r="F3" s="167"/>
    </row>
    <row r="4" spans="1:6" ht="15.75" thickBot="1">
      <c r="A4" s="140"/>
      <c r="B4" s="149" t="s">
        <v>334</v>
      </c>
      <c r="C4" s="159"/>
      <c r="D4" s="159"/>
      <c r="E4" s="159"/>
      <c r="F4" s="167"/>
    </row>
    <row r="5" spans="1:6" ht="15.75" thickBot="1">
      <c r="A5" s="140"/>
      <c r="B5" s="149" t="s">
        <v>335</v>
      </c>
      <c r="C5" s="159"/>
      <c r="D5" s="159"/>
      <c r="E5" s="159"/>
      <c r="F5" s="167"/>
    </row>
    <row r="6" spans="1:6" ht="15.75" thickBot="1">
      <c r="A6" s="140"/>
      <c r="B6" s="149" t="s">
        <v>336</v>
      </c>
      <c r="C6" s="159"/>
      <c r="D6" s="159"/>
      <c r="E6" s="159"/>
      <c r="F6" s="167"/>
    </row>
    <row r="7" spans="1:6" ht="15.75" thickBot="1">
      <c r="A7" s="140"/>
      <c r="B7" s="149" t="s">
        <v>337</v>
      </c>
      <c r="C7" s="159"/>
      <c r="D7" s="159"/>
      <c r="E7" s="159"/>
      <c r="F7" s="167"/>
    </row>
    <row r="8" spans="1:6" ht="15.75" thickBot="1">
      <c r="A8" s="140"/>
      <c r="B8" s="149" t="s">
        <v>338</v>
      </c>
      <c r="C8" s="159"/>
      <c r="D8" s="159"/>
      <c r="E8" s="159"/>
      <c r="F8" s="167"/>
    </row>
    <row r="9" spans="1:6" ht="15.75" thickBot="1">
      <c r="A9" s="140"/>
      <c r="B9" s="149" t="s">
        <v>339</v>
      </c>
      <c r="C9" s="159"/>
      <c r="D9" s="159"/>
      <c r="E9" s="159"/>
      <c r="F9" s="167"/>
    </row>
    <row r="10" spans="1:6" ht="15.75" thickBot="1">
      <c r="A10" s="142"/>
      <c r="B10" s="143"/>
      <c r="C10" s="144"/>
      <c r="D10" s="145"/>
      <c r="E10" s="146"/>
      <c r="F10" s="156"/>
    </row>
    <row r="11" spans="1:6" ht="27" thickBot="1">
      <c r="A11" s="81" t="s">
        <v>136</v>
      </c>
      <c r="B11" s="82" t="s">
        <v>137</v>
      </c>
      <c r="C11" s="82" t="s">
        <v>76</v>
      </c>
      <c r="D11" s="83" t="s">
        <v>77</v>
      </c>
      <c r="E11" s="84" t="s">
        <v>218</v>
      </c>
      <c r="F11" s="84" t="s">
        <v>263</v>
      </c>
    </row>
    <row r="12" spans="1:6" ht="28.5">
      <c r="A12" s="85">
        <v>1</v>
      </c>
      <c r="B12" s="86" t="s">
        <v>280</v>
      </c>
      <c r="C12" s="85" t="s">
        <v>138</v>
      </c>
      <c r="D12" s="87">
        <v>4500</v>
      </c>
      <c r="E12" s="88"/>
      <c r="F12" s="88">
        <f>D12*E12</f>
        <v>0</v>
      </c>
    </row>
    <row r="13" spans="1:6" ht="28.5">
      <c r="A13" s="87">
        <v>2</v>
      </c>
      <c r="B13" s="89" t="s">
        <v>281</v>
      </c>
      <c r="C13" s="87" t="s">
        <v>138</v>
      </c>
      <c r="D13" s="87">
        <v>10</v>
      </c>
      <c r="E13" s="88"/>
      <c r="F13" s="88">
        <f t="shared" ref="F13:F14" si="0">D13*E13</f>
        <v>0</v>
      </c>
    </row>
    <row r="14" spans="1:6" ht="41.25">
      <c r="A14" s="87">
        <v>3</v>
      </c>
      <c r="B14" s="89" t="s">
        <v>282</v>
      </c>
      <c r="C14" s="87" t="s">
        <v>138</v>
      </c>
      <c r="D14" s="87">
        <v>10</v>
      </c>
      <c r="E14" s="88"/>
      <c r="F14" s="88">
        <f t="shared" si="0"/>
        <v>0</v>
      </c>
    </row>
    <row r="15" spans="1:6">
      <c r="A15" s="90"/>
      <c r="B15" s="90"/>
      <c r="C15" s="90"/>
      <c r="D15" s="90"/>
      <c r="E15" s="91" t="s">
        <v>263</v>
      </c>
      <c r="F15" s="91">
        <f>SUM(F12:F14)</f>
        <v>0</v>
      </c>
    </row>
    <row r="16" spans="1:6">
      <c r="A16" s="90"/>
      <c r="B16" s="90"/>
      <c r="C16" s="90"/>
      <c r="D16" s="90"/>
      <c r="E16" s="91" t="s">
        <v>272</v>
      </c>
      <c r="F16" s="91">
        <f>F15*24%</f>
        <v>0</v>
      </c>
    </row>
    <row r="17" spans="1:6" ht="26.25">
      <c r="A17" s="90"/>
      <c r="B17" s="132" t="s">
        <v>341</v>
      </c>
      <c r="C17" s="90"/>
      <c r="D17" s="90"/>
      <c r="E17" s="92" t="s">
        <v>264</v>
      </c>
      <c r="F17" s="91">
        <f>F15+F16</f>
        <v>0</v>
      </c>
    </row>
  </sheetData>
  <mergeCells count="8">
    <mergeCell ref="C7:F7"/>
    <mergeCell ref="C8:F8"/>
    <mergeCell ref="C9:F9"/>
    <mergeCell ref="B2:F2"/>
    <mergeCell ref="C3:F3"/>
    <mergeCell ref="C4:F4"/>
    <mergeCell ref="C5:F5"/>
    <mergeCell ref="C6:F6"/>
  </mergeCells>
  <pageMargins left="0.24" right="0.70866141732283472" top="0.74803149606299213" bottom="0.74803149606299213" header="0.31496062992125984" footer="0.31496062992125984"/>
  <pageSetup paperSize="9" orientation="portrait" verticalDpi="4294967294" r:id="rId1"/>
</worksheet>
</file>

<file path=xl/worksheets/sheet6.xml><?xml version="1.0" encoding="utf-8"?>
<worksheet xmlns="http://schemas.openxmlformats.org/spreadsheetml/2006/main" xmlns:r="http://schemas.openxmlformats.org/officeDocument/2006/relationships">
  <dimension ref="A1:C28"/>
  <sheetViews>
    <sheetView workbookViewId="0">
      <selection sqref="A1:C1"/>
    </sheetView>
  </sheetViews>
  <sheetFormatPr defaultRowHeight="15"/>
  <cols>
    <col min="1" max="1" width="62.42578125" customWidth="1"/>
    <col min="2" max="2" width="8" customWidth="1"/>
    <col min="3" max="3" width="10.7109375" customWidth="1"/>
  </cols>
  <sheetData>
    <row r="1" spans="1:3" ht="17.25" customHeight="1">
      <c r="A1" s="171" t="s">
        <v>293</v>
      </c>
      <c r="B1" s="172"/>
      <c r="C1" s="173"/>
    </row>
    <row r="2" spans="1:3" ht="31.5" customHeight="1">
      <c r="A2" s="174" t="s">
        <v>294</v>
      </c>
      <c r="B2" s="175"/>
      <c r="C2" s="176"/>
    </row>
    <row r="3" spans="1:3" ht="15.75">
      <c r="A3" s="93"/>
      <c r="B3" s="1"/>
      <c r="C3" s="1"/>
    </row>
    <row r="4" spans="1:3" ht="15.75">
      <c r="A4" s="93"/>
      <c r="B4" s="29" t="s">
        <v>291</v>
      </c>
      <c r="C4" s="29" t="s">
        <v>292</v>
      </c>
    </row>
    <row r="5" spans="1:3" ht="31.5">
      <c r="A5" s="94" t="s">
        <v>296</v>
      </c>
      <c r="B5" s="95" t="s">
        <v>295</v>
      </c>
      <c r="C5" s="1"/>
    </row>
    <row r="6" spans="1:3" ht="78.75">
      <c r="A6" s="94" t="s">
        <v>297</v>
      </c>
      <c r="B6" s="95" t="s">
        <v>295</v>
      </c>
      <c r="C6" s="1"/>
    </row>
    <row r="7" spans="1:3" ht="63">
      <c r="A7" s="94" t="s">
        <v>298</v>
      </c>
      <c r="B7" s="95" t="s">
        <v>295</v>
      </c>
      <c r="C7" s="1"/>
    </row>
    <row r="8" spans="1:3" ht="47.25">
      <c r="A8" s="94" t="s">
        <v>299</v>
      </c>
      <c r="B8" s="95" t="s">
        <v>295</v>
      </c>
      <c r="C8" s="1"/>
    </row>
    <row r="9" spans="1:3" ht="63">
      <c r="A9" s="94" t="s">
        <v>300</v>
      </c>
      <c r="B9" s="95" t="s">
        <v>295</v>
      </c>
      <c r="C9" s="1"/>
    </row>
    <row r="10" spans="1:3" ht="78.75">
      <c r="A10" s="94" t="s">
        <v>301</v>
      </c>
      <c r="B10" s="95" t="s">
        <v>295</v>
      </c>
      <c r="C10" s="1"/>
    </row>
    <row r="11" spans="1:3" ht="157.5">
      <c r="A11" s="94" t="s">
        <v>302</v>
      </c>
      <c r="B11" s="95" t="s">
        <v>295</v>
      </c>
      <c r="C11" s="1"/>
    </row>
    <row r="12" spans="1:3" ht="47.25">
      <c r="A12" s="94" t="s">
        <v>303</v>
      </c>
      <c r="B12" s="95" t="s">
        <v>295</v>
      </c>
      <c r="C12" s="1"/>
    </row>
    <row r="13" spans="1:3" ht="47.25">
      <c r="A13" s="94" t="s">
        <v>304</v>
      </c>
      <c r="B13" s="95" t="s">
        <v>295</v>
      </c>
      <c r="C13" s="1"/>
    </row>
    <row r="14" spans="1:3" ht="31.5">
      <c r="A14" s="94" t="s">
        <v>305</v>
      </c>
      <c r="B14" s="95" t="s">
        <v>295</v>
      </c>
      <c r="C14" s="1"/>
    </row>
    <row r="15" spans="1:3" ht="63">
      <c r="A15" s="94" t="s">
        <v>306</v>
      </c>
      <c r="B15" s="95" t="s">
        <v>295</v>
      </c>
      <c r="C15" s="1"/>
    </row>
    <row r="16" spans="1:3" ht="78.75">
      <c r="A16" s="94" t="s">
        <v>307</v>
      </c>
      <c r="B16" s="95" t="s">
        <v>295</v>
      </c>
      <c r="C16" s="1"/>
    </row>
    <row r="17" spans="1:3" ht="47.25">
      <c r="A17" s="94" t="s">
        <v>308</v>
      </c>
      <c r="B17" s="95" t="s">
        <v>295</v>
      </c>
      <c r="C17" s="1"/>
    </row>
    <row r="18" spans="1:3" ht="63">
      <c r="A18" s="94" t="s">
        <v>309</v>
      </c>
      <c r="B18" s="95" t="s">
        <v>295</v>
      </c>
      <c r="C18" s="1"/>
    </row>
    <row r="19" spans="1:3" ht="141.75">
      <c r="A19" s="94" t="s">
        <v>283</v>
      </c>
      <c r="B19" s="95" t="s">
        <v>295</v>
      </c>
      <c r="C19" s="1"/>
    </row>
    <row r="20" spans="1:3" ht="47.25">
      <c r="A20" s="94" t="s">
        <v>284</v>
      </c>
      <c r="B20" s="95" t="s">
        <v>295</v>
      </c>
      <c r="C20" s="1"/>
    </row>
    <row r="21" spans="1:3" ht="31.5">
      <c r="A21" s="94" t="s">
        <v>285</v>
      </c>
      <c r="B21" s="95" t="s">
        <v>295</v>
      </c>
      <c r="C21" s="1"/>
    </row>
    <row r="22" spans="1:3" ht="157.5">
      <c r="A22" s="94" t="s">
        <v>286</v>
      </c>
      <c r="B22" s="95" t="s">
        <v>295</v>
      </c>
      <c r="C22" s="1"/>
    </row>
    <row r="23" spans="1:3" ht="110.25">
      <c r="A23" s="94" t="s">
        <v>287</v>
      </c>
      <c r="B23" s="95" t="s">
        <v>295</v>
      </c>
      <c r="C23" s="1"/>
    </row>
    <row r="24" spans="1:3" ht="110.25">
      <c r="A24" s="94" t="s">
        <v>288</v>
      </c>
      <c r="B24" s="95" t="s">
        <v>295</v>
      </c>
      <c r="C24" s="1"/>
    </row>
    <row r="25" spans="1:3" ht="31.5">
      <c r="A25" s="94" t="s">
        <v>289</v>
      </c>
      <c r="B25" s="95" t="s">
        <v>295</v>
      </c>
      <c r="C25" s="1"/>
    </row>
    <row r="26" spans="1:3" ht="31.5">
      <c r="A26" s="94" t="s">
        <v>290</v>
      </c>
      <c r="B26" s="95" t="s">
        <v>295</v>
      </c>
      <c r="C26" s="1"/>
    </row>
    <row r="28" spans="1:3" ht="15.75">
      <c r="A28" s="100" t="s">
        <v>332</v>
      </c>
    </row>
  </sheetData>
  <mergeCells count="2">
    <mergeCell ref="A1:C1"/>
    <mergeCell ref="A2:C2"/>
  </mergeCells>
  <pageMargins left="0.51" right="0.7" top="0.75" bottom="0.57999999999999996" header="0.3" footer="0.3"/>
  <pageSetup paperSize="9" orientation="portrait" horizontalDpi="4294967294" verticalDpi="4294967294" r:id="rId1"/>
</worksheet>
</file>

<file path=xl/worksheets/sheet7.xml><?xml version="1.0" encoding="utf-8"?>
<worksheet xmlns="http://schemas.openxmlformats.org/spreadsheetml/2006/main" xmlns:r="http://schemas.openxmlformats.org/officeDocument/2006/relationships">
  <dimension ref="A1:C11"/>
  <sheetViews>
    <sheetView workbookViewId="0">
      <selection sqref="A1:C11"/>
    </sheetView>
  </sheetViews>
  <sheetFormatPr defaultRowHeight="15"/>
  <cols>
    <col min="1" max="1" width="56.7109375" customWidth="1"/>
    <col min="2" max="2" width="13.28515625" customWidth="1"/>
    <col min="3" max="3" width="9.5703125" customWidth="1"/>
  </cols>
  <sheetData>
    <row r="1" spans="1:3" ht="17.25" customHeight="1">
      <c r="A1" s="171" t="s">
        <v>293</v>
      </c>
      <c r="B1" s="172"/>
      <c r="C1" s="173"/>
    </row>
    <row r="2" spans="1:3" ht="31.5" customHeight="1">
      <c r="A2" s="174" t="s">
        <v>313</v>
      </c>
      <c r="B2" s="175"/>
      <c r="C2" s="176"/>
    </row>
    <row r="3" spans="1:3" ht="15.75">
      <c r="A3" s="93"/>
      <c r="B3" s="1"/>
      <c r="C3" s="1"/>
    </row>
    <row r="4" spans="1:3" ht="15.75">
      <c r="A4" s="93"/>
      <c r="B4" s="29" t="s">
        <v>291</v>
      </c>
      <c r="C4" s="29" t="s">
        <v>292</v>
      </c>
    </row>
    <row r="5" spans="1:3" ht="63">
      <c r="A5" s="96" t="s">
        <v>314</v>
      </c>
      <c r="B5" s="95" t="s">
        <v>295</v>
      </c>
      <c r="C5" s="1"/>
    </row>
    <row r="6" spans="1:3" ht="141.75">
      <c r="A6" s="97" t="s">
        <v>310</v>
      </c>
      <c r="B6" s="95" t="s">
        <v>295</v>
      </c>
      <c r="C6" s="1"/>
    </row>
    <row r="7" spans="1:3" ht="63">
      <c r="A7" s="97" t="s">
        <v>315</v>
      </c>
      <c r="B7" s="95" t="s">
        <v>295</v>
      </c>
      <c r="C7" s="1"/>
    </row>
    <row r="8" spans="1:3" ht="31.5">
      <c r="A8" s="97" t="s">
        <v>311</v>
      </c>
      <c r="B8" s="95" t="s">
        <v>295</v>
      </c>
      <c r="C8" s="1"/>
    </row>
    <row r="9" spans="1:3" ht="110.25">
      <c r="A9" s="97" t="s">
        <v>312</v>
      </c>
      <c r="B9" s="95" t="s">
        <v>295</v>
      </c>
      <c r="C9" s="1"/>
    </row>
    <row r="11" spans="1:3" ht="15.75">
      <c r="A11" s="100" t="s">
        <v>332</v>
      </c>
    </row>
  </sheetData>
  <mergeCells count="2">
    <mergeCell ref="A1:C1"/>
    <mergeCell ref="A2:C2"/>
  </mergeCells>
  <pageMargins left="0.49" right="0.7" top="0.75" bottom="0.75" header="0.3" footer="0.3"/>
  <pageSetup paperSize="9" orientation="portrait" horizontalDpi="4294967294" verticalDpi="4294967294" r:id="rId1"/>
</worksheet>
</file>

<file path=xl/worksheets/sheet8.xml><?xml version="1.0" encoding="utf-8"?>
<worksheet xmlns="http://schemas.openxmlformats.org/spreadsheetml/2006/main" xmlns:r="http://schemas.openxmlformats.org/officeDocument/2006/relationships">
  <dimension ref="A1:C19"/>
  <sheetViews>
    <sheetView workbookViewId="0">
      <selection activeCell="K16" sqref="K16"/>
    </sheetView>
  </sheetViews>
  <sheetFormatPr defaultRowHeight="15"/>
  <cols>
    <col min="1" max="1" width="62" customWidth="1"/>
    <col min="2" max="2" width="10.140625" customWidth="1"/>
    <col min="3" max="3" width="11.85546875" customWidth="1"/>
  </cols>
  <sheetData>
    <row r="1" spans="1:3" ht="17.25" customHeight="1">
      <c r="A1" s="171" t="s">
        <v>293</v>
      </c>
      <c r="B1" s="172"/>
      <c r="C1" s="173"/>
    </row>
    <row r="2" spans="1:3" ht="31.5" customHeight="1">
      <c r="A2" s="174" t="s">
        <v>316</v>
      </c>
      <c r="B2" s="175"/>
      <c r="C2" s="176"/>
    </row>
    <row r="3" spans="1:3" ht="15.75">
      <c r="A3" s="93"/>
      <c r="B3" s="1"/>
      <c r="C3" s="1"/>
    </row>
    <row r="4" spans="1:3" ht="15.75">
      <c r="A4" s="93"/>
      <c r="B4" s="29" t="s">
        <v>291</v>
      </c>
      <c r="C4" s="29" t="s">
        <v>292</v>
      </c>
    </row>
    <row r="5" spans="1:3" ht="31.5">
      <c r="A5" s="98" t="s">
        <v>317</v>
      </c>
      <c r="B5" s="95" t="s">
        <v>295</v>
      </c>
      <c r="C5" s="1"/>
    </row>
    <row r="6" spans="1:3" ht="15.75">
      <c r="A6" s="99" t="s">
        <v>319</v>
      </c>
      <c r="B6" s="95" t="s">
        <v>295</v>
      </c>
      <c r="C6" s="1"/>
    </row>
    <row r="7" spans="1:3" ht="15.75">
      <c r="A7" s="99" t="s">
        <v>320</v>
      </c>
      <c r="B7" s="95" t="s">
        <v>295</v>
      </c>
      <c r="C7" s="1"/>
    </row>
    <row r="8" spans="1:3" ht="31.5">
      <c r="A8" s="99" t="s">
        <v>321</v>
      </c>
      <c r="B8" s="95" t="s">
        <v>295</v>
      </c>
      <c r="C8" s="1"/>
    </row>
    <row r="9" spans="1:3" ht="15.75">
      <c r="A9" s="99" t="s">
        <v>322</v>
      </c>
      <c r="B9" s="95" t="s">
        <v>295</v>
      </c>
      <c r="C9" s="1"/>
    </row>
    <row r="10" spans="1:3" ht="15.75">
      <c r="A10" s="99" t="s">
        <v>323</v>
      </c>
      <c r="B10" s="95" t="s">
        <v>295</v>
      </c>
      <c r="C10" s="1"/>
    </row>
    <row r="11" spans="1:3" ht="15.75">
      <c r="A11" s="99" t="s">
        <v>324</v>
      </c>
      <c r="B11" s="95" t="s">
        <v>295</v>
      </c>
      <c r="C11" s="1"/>
    </row>
    <row r="12" spans="1:3" ht="15.75">
      <c r="A12" s="99" t="s">
        <v>325</v>
      </c>
      <c r="B12" s="95" t="s">
        <v>295</v>
      </c>
      <c r="C12" s="1"/>
    </row>
    <row r="13" spans="1:3" ht="15.75">
      <c r="A13" s="99" t="s">
        <v>326</v>
      </c>
      <c r="B13" s="95" t="s">
        <v>295</v>
      </c>
      <c r="C13" s="1"/>
    </row>
    <row r="14" spans="1:3" ht="47.25">
      <c r="A14" s="99" t="s">
        <v>327</v>
      </c>
      <c r="B14" s="95" t="s">
        <v>295</v>
      </c>
      <c r="C14" s="1"/>
    </row>
    <row r="15" spans="1:3" ht="31.5">
      <c r="A15" s="99" t="s">
        <v>328</v>
      </c>
      <c r="B15" s="95" t="s">
        <v>295</v>
      </c>
      <c r="C15" s="1"/>
    </row>
    <row r="16" spans="1:3" ht="110.25">
      <c r="A16" s="99" t="s">
        <v>329</v>
      </c>
      <c r="B16" s="95" t="s">
        <v>295</v>
      </c>
      <c r="C16" s="1"/>
    </row>
    <row r="17" spans="1:3" ht="15.75">
      <c r="A17" s="99" t="s">
        <v>318</v>
      </c>
      <c r="B17" s="95" t="s">
        <v>295</v>
      </c>
      <c r="C17" s="1"/>
    </row>
    <row r="19" spans="1:3" ht="15.75">
      <c r="A19" s="100" t="s">
        <v>332</v>
      </c>
    </row>
  </sheetData>
  <mergeCells count="2">
    <mergeCell ref="A1:C1"/>
    <mergeCell ref="A2:C2"/>
  </mergeCells>
  <pageMargins left="0.5"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8</vt:i4>
      </vt:variant>
    </vt:vector>
  </HeadingPairs>
  <TitlesOfParts>
    <vt:vector size="8" baseType="lpstr">
      <vt:lpstr>ΟΙΚΟΝ Γνήσια</vt:lpstr>
      <vt:lpstr>ΟΙΚΟΝ Συμβατά</vt:lpstr>
      <vt:lpstr>Φύλλο3</vt:lpstr>
      <vt:lpstr>ΟΙΚΟΝ Γραφική Ύλη</vt:lpstr>
      <vt:lpstr>ΒΟΗΘ Χαρτί Α4 - Α3</vt:lpstr>
      <vt:lpstr>ΦΥΛΛΟ ΣΥΜΜΟΡΦ ΜΕΛΑΝΙΑ.</vt:lpstr>
      <vt:lpstr>ΦΥΛΛΟ ΣΥΜΜΟΡΦ ΓΡΑΦΙΚΗ</vt:lpstr>
      <vt:lpstr>ΦΥΛΛΟ ΣΥΜΜΟΡΦ ΧΑΡΤΙ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Λίστα Γραφικής ύλης</dc:title>
  <dc:subject>Για τον διαγωνισμό Γραφικής Ύλης</dc:subject>
  <dc:creator>ΧΡΗΣΤΑΚΗΣ</dc:creator>
  <cp:lastModifiedBy>katerina</cp:lastModifiedBy>
  <cp:lastPrinted>2019-02-08T09:40:35Z</cp:lastPrinted>
  <dcterms:created xsi:type="dcterms:W3CDTF">2018-01-02T12:44:02Z</dcterms:created>
  <dcterms:modified xsi:type="dcterms:W3CDTF">2019-02-14T08:49:52Z</dcterms:modified>
</cp:coreProperties>
</file>